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4" yWindow="100" windowWidth="14810" windowHeight="8009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AA55" i="3" l="1"/>
  <c r="Z55" i="3"/>
  <c r="W55" i="3"/>
  <c r="T55" i="3"/>
  <c r="AA54" i="3"/>
  <c r="Z54" i="3"/>
  <c r="W54" i="3"/>
  <c r="T54" i="3"/>
  <c r="AA53" i="3"/>
  <c r="Z53" i="3"/>
  <c r="W53" i="3"/>
  <c r="T53" i="3"/>
  <c r="AA52" i="3"/>
  <c r="Z52" i="3"/>
  <c r="W52" i="3"/>
  <c r="T52" i="3"/>
  <c r="AA51" i="3"/>
  <c r="Z51" i="3"/>
  <c r="W51" i="3"/>
  <c r="T51" i="3"/>
  <c r="AA50" i="3"/>
  <c r="Z50" i="3"/>
  <c r="W50" i="3"/>
  <c r="T50" i="3"/>
  <c r="AA49" i="3"/>
  <c r="W49" i="3"/>
  <c r="T49" i="3"/>
  <c r="AA48" i="3"/>
  <c r="Z48" i="3"/>
  <c r="W48" i="3"/>
  <c r="T48" i="3"/>
  <c r="AA47" i="3"/>
  <c r="Z47" i="3"/>
  <c r="W47" i="3"/>
  <c r="T47" i="3"/>
  <c r="AA46" i="3"/>
  <c r="Z46" i="3"/>
  <c r="W46" i="3"/>
  <c r="T46" i="3"/>
  <c r="AA45" i="3"/>
  <c r="Z45" i="3"/>
  <c r="W45" i="3"/>
  <c r="T45" i="3"/>
  <c r="O44" i="3"/>
  <c r="AA44" i="3"/>
  <c r="Z44" i="3"/>
  <c r="W44" i="3"/>
  <c r="T44" i="3"/>
  <c r="AA43" i="3"/>
  <c r="O43" i="3" s="1"/>
  <c r="W43" i="3"/>
  <c r="T43" i="3"/>
  <c r="O42" i="3"/>
  <c r="AA42" i="3"/>
  <c r="Z42" i="3"/>
  <c r="T42" i="3"/>
  <c r="O41" i="3"/>
  <c r="AA41" i="3"/>
  <c r="Z41" i="3"/>
  <c r="W41" i="3"/>
  <c r="T41" i="3"/>
  <c r="AA40" i="3"/>
  <c r="O40" i="3" s="1"/>
  <c r="Z40" i="3"/>
  <c r="W40" i="3"/>
  <c r="T40" i="3"/>
  <c r="AA39" i="3"/>
  <c r="Z39" i="3"/>
  <c r="W39" i="3"/>
  <c r="T39" i="3"/>
  <c r="AA38" i="3"/>
  <c r="Z38" i="3"/>
  <c r="AA37" i="3"/>
  <c r="Z37" i="3"/>
  <c r="W37" i="3"/>
  <c r="T37" i="3"/>
  <c r="AA36" i="3"/>
  <c r="Z36" i="3"/>
  <c r="W36" i="3"/>
  <c r="T36" i="3"/>
  <c r="O35" i="3"/>
  <c r="AA35" i="3"/>
  <c r="Z35" i="3"/>
  <c r="W35" i="3"/>
  <c r="T35" i="3"/>
  <c r="AA34" i="3"/>
  <c r="O34" i="3" s="1"/>
  <c r="Z34" i="3"/>
  <c r="T34" i="3"/>
  <c r="R33" i="3"/>
  <c r="AA33" i="3"/>
  <c r="Z33" i="3"/>
  <c r="W33" i="3"/>
  <c r="T33" i="3"/>
  <c r="AA32" i="3"/>
  <c r="O32" i="3" s="1"/>
  <c r="Z32" i="3"/>
  <c r="W32" i="3"/>
  <c r="T32" i="3"/>
  <c r="O31" i="3"/>
  <c r="AA31" i="3"/>
  <c r="Z31" i="3"/>
  <c r="W31" i="3"/>
  <c r="T31" i="3"/>
  <c r="AA30" i="3"/>
  <c r="O30" i="3" s="1"/>
  <c r="Z30" i="3"/>
  <c r="W30" i="3"/>
  <c r="T30" i="3"/>
  <c r="AA29" i="3"/>
  <c r="Z29" i="3"/>
  <c r="W29" i="3"/>
  <c r="T29" i="3"/>
  <c r="AA28" i="3"/>
  <c r="Z28" i="3"/>
  <c r="W28" i="3"/>
  <c r="T28" i="3"/>
  <c r="O27" i="3"/>
  <c r="AA27" i="3"/>
  <c r="Z27" i="3"/>
  <c r="W27" i="3"/>
  <c r="T27" i="3"/>
  <c r="AA26" i="3"/>
  <c r="O26" i="3" s="1"/>
  <c r="Z26" i="3"/>
  <c r="W26" i="3"/>
  <c r="T26" i="3"/>
  <c r="AA25" i="3"/>
  <c r="Z25" i="3"/>
  <c r="W25" i="3"/>
  <c r="T25" i="3"/>
  <c r="R24" i="3"/>
  <c r="AA24" i="3"/>
  <c r="W24" i="3"/>
  <c r="T24" i="3"/>
  <c r="R23" i="3"/>
  <c r="AA23" i="3"/>
  <c r="Z23" i="3"/>
  <c r="W23" i="3"/>
  <c r="T23" i="3"/>
  <c r="R22" i="3"/>
  <c r="AA22" i="3"/>
  <c r="Z22" i="3"/>
  <c r="W22" i="3"/>
  <c r="T22" i="3"/>
  <c r="AA21" i="3"/>
  <c r="O21" i="3" s="1"/>
  <c r="Z21" i="3"/>
  <c r="W21" i="3"/>
  <c r="T21" i="3"/>
  <c r="AA20" i="3"/>
  <c r="Z20" i="3"/>
  <c r="W20" i="3"/>
  <c r="T20" i="3"/>
  <c r="O19" i="3"/>
  <c r="AA19" i="3"/>
  <c r="Z19" i="3"/>
  <c r="W19" i="3"/>
  <c r="T19" i="3"/>
  <c r="AA18" i="3"/>
  <c r="W18" i="3"/>
  <c r="T18" i="3"/>
  <c r="AA17" i="3"/>
  <c r="R17" i="3" s="1"/>
  <c r="Z17" i="3"/>
  <c r="W17" i="3"/>
  <c r="T17" i="3"/>
  <c r="AA16" i="3"/>
  <c r="Z16" i="3"/>
  <c r="W16" i="3"/>
  <c r="T16" i="3"/>
  <c r="AA15" i="3"/>
  <c r="W15" i="3"/>
  <c r="T15" i="3"/>
  <c r="O14" i="3"/>
  <c r="AA14" i="3"/>
  <c r="Z14" i="3"/>
  <c r="W14" i="3"/>
  <c r="T14" i="3"/>
  <c r="AA13" i="3"/>
  <c r="O13" i="3" s="1"/>
  <c r="Z13" i="3"/>
  <c r="W13" i="3"/>
  <c r="T13" i="3"/>
  <c r="AA12" i="3"/>
  <c r="Z12" i="3"/>
  <c r="W12" i="3"/>
  <c r="T12" i="3"/>
  <c r="AA11" i="3"/>
  <c r="Z11" i="3"/>
  <c r="W11" i="3"/>
  <c r="T11" i="3"/>
  <c r="O10" i="3"/>
  <c r="AA10" i="3"/>
  <c r="Z10" i="3"/>
  <c r="W10" i="3"/>
  <c r="T10" i="3"/>
  <c r="AA9" i="3"/>
  <c r="O9" i="3" s="1"/>
  <c r="Z9" i="3"/>
  <c r="W9" i="3"/>
  <c r="T9" i="3"/>
  <c r="AA8" i="3"/>
  <c r="AA56" i="3" s="1"/>
  <c r="Z8" i="3"/>
  <c r="W8" i="3"/>
  <c r="T8" i="3"/>
  <c r="S56" i="3" l="1"/>
  <c r="H56" i="3"/>
  <c r="O15" i="3"/>
  <c r="R15" i="3"/>
  <c r="O18" i="3"/>
  <c r="R18" i="3"/>
  <c r="P56" i="3"/>
  <c r="V56" i="3"/>
  <c r="O23" i="3"/>
  <c r="I56" i="3"/>
  <c r="O17" i="3"/>
  <c r="J56" i="3"/>
  <c r="Y56" i="3"/>
  <c r="O28" i="3"/>
  <c r="R28" i="3"/>
  <c r="O11" i="3"/>
  <c r="R11" i="3"/>
  <c r="O12" i="3"/>
  <c r="R12" i="3"/>
  <c r="O20" i="3"/>
  <c r="R20" i="3"/>
  <c r="O24" i="3"/>
  <c r="R10" i="3"/>
  <c r="R14" i="3"/>
  <c r="R19" i="3"/>
  <c r="O22" i="3"/>
  <c r="R31" i="3"/>
  <c r="R43" i="3"/>
  <c r="X56" i="3"/>
  <c r="R9" i="3"/>
  <c r="R13" i="3"/>
  <c r="R30" i="3"/>
  <c r="O33" i="3"/>
  <c r="Z56" i="3" l="1"/>
  <c r="W56" i="3"/>
  <c r="R39" i="3"/>
  <c r="O39" i="3"/>
  <c r="R25" i="3"/>
  <c r="O25" i="3"/>
  <c r="O8" i="3"/>
  <c r="R8" i="3"/>
  <c r="O37" i="3"/>
  <c r="R37" i="3"/>
  <c r="O29" i="3"/>
  <c r="R29" i="3"/>
</calcChain>
</file>

<file path=xl/sharedStrings.xml><?xml version="1.0" encoding="utf-8"?>
<sst xmlns="http://schemas.openxmlformats.org/spreadsheetml/2006/main" count="218" uniqueCount="150">
  <si>
    <t>№ п/п</t>
  </si>
  <si>
    <t>Кол-во  МКД по договору</t>
  </si>
  <si>
    <t>Кол-во  МКД в лицензии</t>
  </si>
  <si>
    <t>Основание управления МКД</t>
  </si>
  <si>
    <t>ИНН</t>
  </si>
  <si>
    <t>Наименование организации</t>
  </si>
  <si>
    <t>Задолженность на 01.01.2016г., руб.</t>
  </si>
  <si>
    <t xml:space="preserve">Задолженность на 01.01.2017г., руб.  </t>
  </si>
  <si>
    <t xml:space="preserve">Задолженность на 01.01.2018г., руб. </t>
  </si>
  <si>
    <t>соглашение о погашении задолженности</t>
  </si>
  <si>
    <t>ПОДПАДАЮТ ПОД РАСТОРЖЕНИЕ ДОГОВОРА</t>
  </si>
  <si>
    <t>акт сверки</t>
  </si>
  <si>
    <t>количество месяцев просрочки</t>
  </si>
  <si>
    <t>задолженность более 300 тыс руб</t>
  </si>
  <si>
    <t>% оплаты в апреле-19</t>
  </si>
  <si>
    <t>% оплаты</t>
  </si>
  <si>
    <t>направлен</t>
  </si>
  <si>
    <t>подписан</t>
  </si>
  <si>
    <t>Оплачено  с 01.01.2019г. по 31.01.2019г., руб.</t>
  </si>
  <si>
    <t>01</t>
  </si>
  <si>
    <t>02</t>
  </si>
  <si>
    <t>02 а</t>
  </si>
  <si>
    <t>03</t>
  </si>
  <si>
    <t>05</t>
  </si>
  <si>
    <t>04</t>
  </si>
  <si>
    <t>06</t>
  </si>
  <si>
    <t>07</t>
  </si>
  <si>
    <t>08</t>
  </si>
  <si>
    <t>09</t>
  </si>
  <si>
    <t>10</t>
  </si>
  <si>
    <t>11</t>
  </si>
  <si>
    <t>лицензия</t>
  </si>
  <si>
    <t>АВАНГАРД</t>
  </si>
  <si>
    <t>ООО "АВАНГАРД Восток"</t>
  </si>
  <si>
    <t>Альтаир</t>
  </si>
  <si>
    <t>ООО Альтаир - (ООО "Жилсервис-А")</t>
  </si>
  <si>
    <t>подписано/ не соблюдается</t>
  </si>
  <si>
    <t>АЛЬТЕРНАТИВА</t>
  </si>
  <si>
    <t>ООО "АЛЬТЕРНАТИВА"</t>
  </si>
  <si>
    <t>подписано</t>
  </si>
  <si>
    <t>да</t>
  </si>
  <si>
    <t>Антарес (Жилсервис УК)</t>
  </si>
  <si>
    <t>***</t>
  </si>
  <si>
    <t>Белый парус</t>
  </si>
  <si>
    <t>ООО "Белый парус"</t>
  </si>
  <si>
    <t>ДЕЗ ЖКУ</t>
  </si>
  <si>
    <t>МУП ЩМР "ДЕЗ ЖКУ"</t>
  </si>
  <si>
    <t>ДОМЖИЛСЕРВИС УК</t>
  </si>
  <si>
    <t>ООО УК "ДОМЖИЛСЕРВИС"</t>
  </si>
  <si>
    <t>ЕДС-Щёлково</t>
  </si>
  <si>
    <t>ООО "ЕДС-Щёлково"</t>
  </si>
  <si>
    <t>Жилэкс-сервис</t>
  </si>
  <si>
    <t>ООО "Жилэкс-сервис"</t>
  </si>
  <si>
    <t>Инвестпроект</t>
  </si>
  <si>
    <t>ООО "Инвестпроект"</t>
  </si>
  <si>
    <t>Капитал-Инвест МСК</t>
  </si>
  <si>
    <t>ООО "Капитал-Инвест МСК"</t>
  </si>
  <si>
    <t>подписано/ соблюдается</t>
  </si>
  <si>
    <t>Квартал-Недвижимость</t>
  </si>
  <si>
    <t>ООО "Квартал-Недвижимость"</t>
  </si>
  <si>
    <t>МКД прямые договора</t>
  </si>
  <si>
    <t>НЖС</t>
  </si>
  <si>
    <t>ООО "НОВОСЁЛЖИЛСЕРВИС"</t>
  </si>
  <si>
    <t>Округ 17 УК</t>
  </si>
  <si>
    <t>ООО УК "Округ 17"</t>
  </si>
  <si>
    <t>Паритет</t>
  </si>
  <si>
    <t>ООО "Паритет" -(ООО"Перспектива")</t>
  </si>
  <si>
    <t>ПИК-Комфорт</t>
  </si>
  <si>
    <t>ООО "ПИК-Комфорт"</t>
  </si>
  <si>
    <t>Прованс</t>
  </si>
  <si>
    <t>ООО "Прованс"</t>
  </si>
  <si>
    <t>Профсервис</t>
  </si>
  <si>
    <t>ООО "Профсервис"</t>
  </si>
  <si>
    <t>Регион-Строй</t>
  </si>
  <si>
    <t>ООО "Регион-Строй"</t>
  </si>
  <si>
    <t>РЕСУРС</t>
  </si>
  <si>
    <t>ООО УК "РЕСУРС"</t>
  </si>
  <si>
    <t>Свердловское</t>
  </si>
  <si>
    <t>МП ГПС "Свердловское"</t>
  </si>
  <si>
    <t>СВТ</t>
  </si>
  <si>
    <t>ООО "СВТ"</t>
  </si>
  <si>
    <t>СервисГрад</t>
  </si>
  <si>
    <t>ООО "СервисГрад"</t>
  </si>
  <si>
    <t>Служба ЖКХ</t>
  </si>
  <si>
    <t>ООО "Служба ЖКХ"</t>
  </si>
  <si>
    <t>СПЕКТР</t>
  </si>
  <si>
    <t>ООО "СПЕКТР"</t>
  </si>
  <si>
    <t>Спецсервис ЖКХ</t>
  </si>
  <si>
    <t>ООО "Спецсервис ЖКХ"</t>
  </si>
  <si>
    <t>СП-СанТехМонтаж</t>
  </si>
  <si>
    <t>ООО "СП-СанТехМонтаж"</t>
  </si>
  <si>
    <t xml:space="preserve">УК Каскад </t>
  </si>
  <si>
    <t>ООО "УК "Каскад"</t>
  </si>
  <si>
    <t>ЦЖКУ Минобороны России г. Балашиха</t>
  </si>
  <si>
    <t>ФГБУ "ЦЖКУ" Минобороны России г. Балашиха</t>
  </si>
  <si>
    <t>ЦЖКУ Минобороны России г. Иваново</t>
  </si>
  <si>
    <t>ФГБУ "ЦЖКУ" Минобороны России г. Иваново</t>
  </si>
  <si>
    <t>ЦЖКУ Минобороны России г. Ногинск</t>
  </si>
  <si>
    <t>ФГБУ "ЦЖКУ" Минобороны России г. Ногинск</t>
  </si>
  <si>
    <t>ЦЖКУ Минобороны России г. Солнечногорск</t>
  </si>
  <si>
    <t>ФГБУ "ЦЖКУ" Минобороны России г. Солнечногорск</t>
  </si>
  <si>
    <t>Эксплстройсервис</t>
  </si>
  <si>
    <t>ООО "Эксплстройсервис"</t>
  </si>
  <si>
    <t>ЮИТ-Сервис</t>
  </si>
  <si>
    <t>ООО"ЮИТ-Сервис"</t>
  </si>
  <si>
    <t>протокол собрания</t>
  </si>
  <si>
    <t>Время</t>
  </si>
  <si>
    <t>ЖСК "Время"</t>
  </si>
  <si>
    <t>ДОМ СОЛНЦА</t>
  </si>
  <si>
    <t>ТСЖ "ДОМ СОЛНЦА"</t>
  </si>
  <si>
    <t>Жилой комплекс Гребнево</t>
  </si>
  <si>
    <t>ТСЖ "Жилой комплекс "Гребнево"</t>
  </si>
  <si>
    <t>Красный луч Юбилейный</t>
  </si>
  <si>
    <t>ЖСК"Юбилейный"</t>
  </si>
  <si>
    <t>Медведев Андрей Владимирович</t>
  </si>
  <si>
    <t>Монолит</t>
  </si>
  <si>
    <t>Жилищно-строительный кооператив "Монолит"</t>
  </si>
  <si>
    <t>Паламарчук Вадим Иванович</t>
  </si>
  <si>
    <t>Советская 3</t>
  </si>
  <si>
    <t>ТСЖ "Советская 3"</t>
  </si>
  <si>
    <t>Соколовская</t>
  </si>
  <si>
    <t>ТСН "Соколовская"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</si>
  <si>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</si>
  <si>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</si>
  <si>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</si>
  <si>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</si>
  <si>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</si>
  <si>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</si>
  <si>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</si>
  <si>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</si>
  <si>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</si>
  <si>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</si>
  <si>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Задолженность на 01.06.2019г., руб. (с начислениями за май)</t>
  </si>
  <si>
    <t>Задолженность на 01.07.2019г., руб. (с начислениями за июнь)</t>
  </si>
  <si>
    <t>% оплаты в мае-19</t>
  </si>
  <si>
    <t>ОПЛАЧЕНО В ИЮЛЕ 2019г.</t>
  </si>
  <si>
    <t xml:space="preserve"> Начислено за июнь 2019г., руб.</t>
  </si>
  <si>
    <t xml:space="preserve">Задолженность на 01.08.2019г., руб. (без начислений за июль 2019г.) </t>
  </si>
  <si>
    <t>Оплачено  в июне 2019г.</t>
  </si>
  <si>
    <t>Оплачено всего за отчетный период, руб. (июль)</t>
  </si>
  <si>
    <t>ООО Управляющая Компания "Жилсервис"(Антарес)</t>
  </si>
  <si>
    <t>Кронос ООО</t>
  </si>
  <si>
    <t>ООО "Кронос"</t>
  </si>
  <si>
    <t>Новый городок</t>
  </si>
  <si>
    <t>ООО "Новый городок"</t>
  </si>
  <si>
    <t>РОДНИК</t>
  </si>
  <si>
    <t>ТСЖ"РОДНИК"</t>
  </si>
  <si>
    <t>Сакелариус Сергей Николаевич</t>
  </si>
  <si>
    <t>Всего:</t>
  </si>
  <si>
    <t>Информация об управляющих организациях, имеющих задолженность перед МУП ЩМР "Межрайонный Щелковский Водоканал" по состоянию на 01.08.2019г. без сумм начислений за июль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</si>
</sst>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16"/>
      <name val="Calibri"/>
      <family val="2"/>
      <charset val="204"/>
    </font>
    <font>
      <sz val="1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9">
    <xf numFmtId="0" fontId="0" fillId="0" borderId="0" xfId="0"/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3" fontId="9" fillId="0" borderId="2" xfId="1" applyNumberFormat="1" applyFont="1" applyFill="1" applyBorder="1" applyAlignment="1">
      <alignment horizontal="right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right" vertical="center"/>
    </xf>
    <xf numFmtId="3" fontId="9" fillId="0" borderId="2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3" fontId="11" fillId="0" borderId="2" xfId="1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164" fontId="9" fillId="0" borderId="2" xfId="1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9" fillId="0" borderId="9" xfId="1" applyNumberFormat="1" applyFont="1" applyFill="1" applyBorder="1" applyAlignment="1">
      <alignment horizontal="right" vertical="center"/>
    </xf>
    <xf numFmtId="0" fontId="12" fillId="0" borderId="12" xfId="0" applyFont="1" applyFill="1" applyBorder="1"/>
    <xf numFmtId="0" fontId="13" fillId="0" borderId="12" xfId="0" applyFont="1" applyFill="1" applyBorder="1"/>
    <xf numFmtId="3" fontId="13" fillId="0" borderId="12" xfId="0" applyNumberFormat="1" applyFont="1" applyFill="1" applyBorder="1"/>
    <xf numFmtId="3" fontId="13" fillId="0" borderId="12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3" fontId="13" fillId="0" borderId="14" xfId="0" applyNumberFormat="1" applyFont="1" applyFill="1" applyBorder="1"/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/>
    </xf>
    <xf numFmtId="0" fontId="16" fillId="0" borderId="20" xfId="0" applyFont="1" applyFill="1" applyBorder="1" applyAlignment="1">
      <alignment horizontal="center"/>
    </xf>
    <xf numFmtId="0" fontId="17" fillId="0" borderId="0" xfId="0" applyFont="1" applyFill="1"/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бюджет_июл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workbookViewId="0">
      <selection activeCell="AF8" sqref="AF8"/>
    </sheetView>
  </sheetViews>
  <sheetFormatPr defaultRowHeight="36" customHeight="1" x14ac:dyDescent="0.3"/>
  <cols>
    <col min="1" max="1" width="5.59765625" style="55" customWidth="1"/>
    <col min="2" max="5" width="0" style="25" hidden="1" customWidth="1"/>
    <col min="6" max="6" width="9.765625E-2" style="25" customWidth="1"/>
    <col min="7" max="7" width="39.3984375" style="25" customWidth="1"/>
    <col min="8" max="26" width="0" style="25" hidden="1" customWidth="1"/>
    <col min="27" max="27" width="27.296875" style="25" customWidth="1"/>
    <col min="28" max="16384" width="8.796875" style="25"/>
  </cols>
  <sheetData>
    <row r="1" spans="1:29" ht="36" customHeight="1" x14ac:dyDescent="0.3">
      <c r="A1" s="56" t="s">
        <v>149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4"/>
      <c r="AC1" s="24"/>
    </row>
    <row r="2" spans="1:29" ht="36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26"/>
      <c r="AC2" s="26"/>
    </row>
    <row r="3" spans="1:29" ht="3.35" customHeight="1" thickBot="1" x14ac:dyDescent="0.3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26"/>
      <c r="AC3" s="26"/>
    </row>
    <row r="4" spans="1:29" ht="36" hidden="1" customHeight="1" thickBot="1" x14ac:dyDescent="0.3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26"/>
      <c r="AC4" s="26"/>
    </row>
    <row r="5" spans="1:29" ht="36" customHeight="1" x14ac:dyDescent="0.3">
      <c r="A5" s="50" t="s">
        <v>0</v>
      </c>
      <c r="B5" s="27" t="s">
        <v>1</v>
      </c>
      <c r="C5" s="27" t="s">
        <v>2</v>
      </c>
      <c r="D5" s="27" t="s">
        <v>3</v>
      </c>
      <c r="E5" s="28" t="s">
        <v>4</v>
      </c>
      <c r="F5" s="29"/>
      <c r="G5" s="27" t="s">
        <v>5</v>
      </c>
      <c r="H5" s="27" t="s">
        <v>6</v>
      </c>
      <c r="I5" s="28" t="s">
        <v>7</v>
      </c>
      <c r="J5" s="27" t="s">
        <v>8</v>
      </c>
      <c r="K5" s="28" t="s">
        <v>9</v>
      </c>
      <c r="L5" s="28" t="s">
        <v>10</v>
      </c>
      <c r="M5" s="27" t="s">
        <v>11</v>
      </c>
      <c r="N5" s="27"/>
      <c r="O5" s="28" t="s">
        <v>12</v>
      </c>
      <c r="P5" s="27" t="s">
        <v>132</v>
      </c>
      <c r="Q5" s="30" t="s">
        <v>14</v>
      </c>
      <c r="R5" s="28" t="s">
        <v>13</v>
      </c>
      <c r="S5" s="27" t="s">
        <v>133</v>
      </c>
      <c r="T5" s="29"/>
      <c r="U5" s="30" t="s">
        <v>134</v>
      </c>
      <c r="V5" s="31" t="s">
        <v>135</v>
      </c>
      <c r="W5" s="32"/>
      <c r="X5" s="33"/>
      <c r="Y5" s="27" t="s">
        <v>136</v>
      </c>
      <c r="Z5" s="34" t="s">
        <v>15</v>
      </c>
      <c r="AA5" s="35" t="s">
        <v>137</v>
      </c>
    </row>
    <row r="6" spans="1:29" ht="36" customHeight="1" x14ac:dyDescent="0.3">
      <c r="A6" s="51"/>
      <c r="B6" s="36"/>
      <c r="C6" s="36"/>
      <c r="D6" s="36"/>
      <c r="E6" s="37"/>
      <c r="F6" s="38"/>
      <c r="G6" s="36"/>
      <c r="H6" s="36"/>
      <c r="I6" s="37"/>
      <c r="J6" s="36"/>
      <c r="K6" s="37"/>
      <c r="L6" s="37"/>
      <c r="M6" s="38" t="s">
        <v>16</v>
      </c>
      <c r="N6" s="38" t="s">
        <v>17</v>
      </c>
      <c r="O6" s="37"/>
      <c r="P6" s="36"/>
      <c r="Q6" s="39"/>
      <c r="R6" s="37"/>
      <c r="S6" s="36"/>
      <c r="T6" s="38"/>
      <c r="U6" s="39"/>
      <c r="V6" s="40" t="s">
        <v>138</v>
      </c>
      <c r="W6" s="40" t="s">
        <v>18</v>
      </c>
      <c r="X6" s="40" t="s">
        <v>139</v>
      </c>
      <c r="Y6" s="36"/>
      <c r="Z6" s="41"/>
      <c r="AA6" s="42"/>
    </row>
    <row r="7" spans="1:29" ht="22.75" customHeight="1" x14ac:dyDescent="0.3">
      <c r="A7" s="52" t="s">
        <v>19</v>
      </c>
      <c r="B7" s="21" t="s">
        <v>20</v>
      </c>
      <c r="C7" s="21" t="s">
        <v>21</v>
      </c>
      <c r="D7" s="22" t="s">
        <v>22</v>
      </c>
      <c r="E7" s="22"/>
      <c r="F7" s="22"/>
      <c r="G7" s="22" t="s">
        <v>20</v>
      </c>
      <c r="H7" s="22" t="s">
        <v>22</v>
      </c>
      <c r="I7" s="22" t="s">
        <v>24</v>
      </c>
      <c r="J7" s="22" t="s">
        <v>23</v>
      </c>
      <c r="K7" s="22" t="s">
        <v>25</v>
      </c>
      <c r="L7" s="22" t="s">
        <v>26</v>
      </c>
      <c r="M7" s="22" t="s">
        <v>27</v>
      </c>
      <c r="N7" s="22" t="s">
        <v>28</v>
      </c>
      <c r="O7" s="22" t="s">
        <v>29</v>
      </c>
      <c r="P7" s="22" t="s">
        <v>30</v>
      </c>
      <c r="Q7" s="22" t="s">
        <v>122</v>
      </c>
      <c r="R7" s="22" t="s">
        <v>123</v>
      </c>
      <c r="S7" s="22" t="s">
        <v>124</v>
      </c>
      <c r="T7" s="22" t="s">
        <v>125</v>
      </c>
      <c r="U7" s="22" t="s">
        <v>126</v>
      </c>
      <c r="V7" s="22" t="s">
        <v>127</v>
      </c>
      <c r="W7" s="22" t="s">
        <v>128</v>
      </c>
      <c r="X7" s="22" t="s">
        <v>129</v>
      </c>
      <c r="Y7" s="22" t="s">
        <v>130</v>
      </c>
      <c r="Z7" s="22" t="s">
        <v>131</v>
      </c>
      <c r="AA7" s="23" t="s">
        <v>22</v>
      </c>
    </row>
    <row r="8" spans="1:29" ht="36" customHeight="1" x14ac:dyDescent="0.3">
      <c r="A8" s="53">
        <v>1</v>
      </c>
      <c r="B8" s="1">
        <v>52</v>
      </c>
      <c r="C8" s="1">
        <v>53</v>
      </c>
      <c r="D8" s="12" t="s">
        <v>31</v>
      </c>
      <c r="E8" s="13">
        <v>5050120260</v>
      </c>
      <c r="F8" s="4" t="s">
        <v>58</v>
      </c>
      <c r="G8" s="4" t="s">
        <v>59</v>
      </c>
      <c r="H8" s="5"/>
      <c r="I8" s="5">
        <v>159240</v>
      </c>
      <c r="J8" s="5">
        <v>7024286.1500000004</v>
      </c>
      <c r="K8" s="5"/>
      <c r="L8" s="5" t="s">
        <v>40</v>
      </c>
      <c r="M8" s="6">
        <v>43196</v>
      </c>
      <c r="N8" s="5"/>
      <c r="O8" s="5" t="e">
        <f>#REF!/Y8</f>
        <v>#REF!</v>
      </c>
      <c r="P8" s="7">
        <v>20118088.819999997</v>
      </c>
      <c r="Q8" s="8">
        <v>99.650056333948569</v>
      </c>
      <c r="R8" s="8" t="e">
        <f>#REF!</f>
        <v>#REF!</v>
      </c>
      <c r="S8" s="7">
        <v>20913745.620000001</v>
      </c>
      <c r="T8" s="9">
        <f t="shared" ref="T8:T37" si="0">S8+Y8</f>
        <v>22564032.970000003</v>
      </c>
      <c r="U8" s="8">
        <v>37.005425566654779</v>
      </c>
      <c r="V8" s="11">
        <v>662982.71</v>
      </c>
      <c r="W8" s="11">
        <f t="shared" ref="W8:W33" si="1">X8-V8</f>
        <v>1374502.48</v>
      </c>
      <c r="X8" s="11">
        <v>2037485.19</v>
      </c>
      <c r="Y8" s="5">
        <v>1650287.35</v>
      </c>
      <c r="Z8" s="10">
        <f t="shared" ref="Z8:Z14" si="2">X8/Y8*100</f>
        <v>123.46244973640499</v>
      </c>
      <c r="AA8" s="43">
        <f t="shared" ref="AA8:AA44" si="3">S8-X8</f>
        <v>18876260.43</v>
      </c>
    </row>
    <row r="9" spans="1:29" ht="36" customHeight="1" x14ac:dyDescent="0.3">
      <c r="A9" s="53">
        <v>2</v>
      </c>
      <c r="B9" s="1">
        <v>7</v>
      </c>
      <c r="C9" s="1">
        <v>9</v>
      </c>
      <c r="D9" s="12" t="s">
        <v>31</v>
      </c>
      <c r="E9" s="13">
        <v>5038055181</v>
      </c>
      <c r="F9" s="4" t="s">
        <v>71</v>
      </c>
      <c r="G9" s="4" t="s">
        <v>72</v>
      </c>
      <c r="H9" s="5">
        <v>1647855</v>
      </c>
      <c r="I9" s="5">
        <v>6613100</v>
      </c>
      <c r="J9" s="5">
        <v>12047634.710000001</v>
      </c>
      <c r="K9" s="5"/>
      <c r="L9" s="5" t="s">
        <v>40</v>
      </c>
      <c r="M9" s="6">
        <v>43196</v>
      </c>
      <c r="N9" s="5"/>
      <c r="O9" s="5" t="e">
        <f>#REF!/Y9</f>
        <v>#REF!</v>
      </c>
      <c r="P9" s="5">
        <v>15318546.039999999</v>
      </c>
      <c r="Q9" s="8">
        <v>225.67031088479234</v>
      </c>
      <c r="R9" s="8" t="e">
        <f>#REF!</f>
        <v>#REF!</v>
      </c>
      <c r="S9" s="5">
        <v>16302970.359999999</v>
      </c>
      <c r="T9" s="9">
        <f t="shared" si="0"/>
        <v>17287394.68</v>
      </c>
      <c r="U9" s="8">
        <v>0</v>
      </c>
      <c r="V9" s="11">
        <v>0</v>
      </c>
      <c r="W9" s="11">
        <f t="shared" si="1"/>
        <v>0</v>
      </c>
      <c r="X9" s="11">
        <v>0</v>
      </c>
      <c r="Y9" s="5">
        <v>984424.32</v>
      </c>
      <c r="Z9" s="10">
        <f t="shared" si="2"/>
        <v>0</v>
      </c>
      <c r="AA9" s="43">
        <f t="shared" si="3"/>
        <v>16302970.359999999</v>
      </c>
    </row>
    <row r="10" spans="1:29" ht="36" customHeight="1" x14ac:dyDescent="0.3">
      <c r="A10" s="53">
        <v>3</v>
      </c>
      <c r="B10" s="14">
        <v>62</v>
      </c>
      <c r="C10" s="14">
        <v>62</v>
      </c>
      <c r="D10" s="12" t="s">
        <v>31</v>
      </c>
      <c r="E10" s="13">
        <v>5050101532</v>
      </c>
      <c r="F10" s="4" t="s">
        <v>65</v>
      </c>
      <c r="G10" s="4" t="s">
        <v>66</v>
      </c>
      <c r="H10" s="5">
        <v>0</v>
      </c>
      <c r="I10" s="5">
        <v>11772256</v>
      </c>
      <c r="J10" s="5">
        <v>10330300.15</v>
      </c>
      <c r="K10" s="5"/>
      <c r="L10" s="5"/>
      <c r="M10" s="6">
        <v>43196</v>
      </c>
      <c r="N10" s="5"/>
      <c r="O10" s="5" t="e">
        <f>#REF!/Y10</f>
        <v>#REF!</v>
      </c>
      <c r="P10" s="5">
        <v>15673823.849999998</v>
      </c>
      <c r="Q10" s="8">
        <v>69.258469694572852</v>
      </c>
      <c r="R10" s="8" t="e">
        <f>#REF!</f>
        <v>#REF!</v>
      </c>
      <c r="S10" s="5">
        <v>15454989.079999998</v>
      </c>
      <c r="T10" s="9">
        <f t="shared" si="0"/>
        <v>15746154.309999999</v>
      </c>
      <c r="U10" s="8">
        <v>39.377699848022921</v>
      </c>
      <c r="V10" s="11">
        <v>510000</v>
      </c>
      <c r="W10" s="11">
        <f t="shared" si="1"/>
        <v>-310000</v>
      </c>
      <c r="X10" s="11">
        <v>200000</v>
      </c>
      <c r="Y10" s="5">
        <v>291165.23</v>
      </c>
      <c r="Z10" s="10">
        <f t="shared" si="2"/>
        <v>68.689520379888762</v>
      </c>
      <c r="AA10" s="43">
        <f t="shared" si="3"/>
        <v>15254989.079999998</v>
      </c>
    </row>
    <row r="11" spans="1:29" ht="36" customHeight="1" x14ac:dyDescent="0.3">
      <c r="A11" s="53">
        <v>4</v>
      </c>
      <c r="B11" s="14">
        <v>81</v>
      </c>
      <c r="C11" s="14">
        <v>81</v>
      </c>
      <c r="D11" s="12" t="s">
        <v>31</v>
      </c>
      <c r="E11" s="13">
        <v>5050114299</v>
      </c>
      <c r="F11" s="4" t="s">
        <v>79</v>
      </c>
      <c r="G11" s="4" t="s">
        <v>80</v>
      </c>
      <c r="H11" s="5"/>
      <c r="I11" s="5"/>
      <c r="J11" s="5">
        <v>19595235.079999998</v>
      </c>
      <c r="K11" s="5"/>
      <c r="L11" s="5" t="s">
        <v>40</v>
      </c>
      <c r="M11" s="6">
        <v>43196</v>
      </c>
      <c r="N11" s="5"/>
      <c r="O11" s="5" t="e">
        <f>#REF!/Y11</f>
        <v>#REF!</v>
      </c>
      <c r="P11" s="5">
        <v>15519581.350000001</v>
      </c>
      <c r="Q11" s="8">
        <v>98.960581759472007</v>
      </c>
      <c r="R11" s="8" t="e">
        <f>#REF!</f>
        <v>#REF!</v>
      </c>
      <c r="S11" s="5">
        <v>14990064.740000002</v>
      </c>
      <c r="T11" s="9">
        <f t="shared" si="0"/>
        <v>15200212.040000003</v>
      </c>
      <c r="U11" s="8">
        <v>-34.970732484610508</v>
      </c>
      <c r="V11" s="11">
        <v>739663.91</v>
      </c>
      <c r="W11" s="11">
        <f t="shared" si="1"/>
        <v>-522979.92000000004</v>
      </c>
      <c r="X11" s="11">
        <v>216683.99</v>
      </c>
      <c r="Y11" s="5">
        <v>210147.3</v>
      </c>
      <c r="Z11" s="10">
        <f t="shared" si="2"/>
        <v>103.11052771080097</v>
      </c>
      <c r="AA11" s="43">
        <f t="shared" si="3"/>
        <v>14773380.750000002</v>
      </c>
    </row>
    <row r="12" spans="1:29" ht="36" customHeight="1" x14ac:dyDescent="0.3">
      <c r="A12" s="53">
        <v>5</v>
      </c>
      <c r="B12" s="1">
        <v>39</v>
      </c>
      <c r="C12" s="1">
        <v>38</v>
      </c>
      <c r="D12" s="2" t="s">
        <v>31</v>
      </c>
      <c r="E12" s="3">
        <v>5038113700</v>
      </c>
      <c r="F12" s="4" t="s">
        <v>37</v>
      </c>
      <c r="G12" s="4" t="s">
        <v>38</v>
      </c>
      <c r="H12" s="5">
        <v>424372</v>
      </c>
      <c r="I12" s="5">
        <v>4596331</v>
      </c>
      <c r="J12" s="5">
        <v>10015963.779999999</v>
      </c>
      <c r="K12" s="5" t="s">
        <v>39</v>
      </c>
      <c r="L12" s="5" t="s">
        <v>40</v>
      </c>
      <c r="M12" s="6">
        <v>43195</v>
      </c>
      <c r="N12" s="5"/>
      <c r="O12" s="5" t="e">
        <f>#REF!/Y12</f>
        <v>#REF!</v>
      </c>
      <c r="P12" s="5">
        <v>18591989.920000002</v>
      </c>
      <c r="Q12" s="8">
        <v>49.050483885427965</v>
      </c>
      <c r="R12" s="8" t="e">
        <f>#REF!</f>
        <v>#REF!</v>
      </c>
      <c r="S12" s="5">
        <v>15233751.200000001</v>
      </c>
      <c r="T12" s="9">
        <f t="shared" si="0"/>
        <v>13725512.48</v>
      </c>
      <c r="U12" s="8">
        <v>64.456554991062859</v>
      </c>
      <c r="V12" s="11">
        <v>1850000</v>
      </c>
      <c r="W12" s="11">
        <f t="shared" si="1"/>
        <v>-904000</v>
      </c>
      <c r="X12" s="11">
        <v>946000</v>
      </c>
      <c r="Y12" s="5">
        <v>-1508238.72</v>
      </c>
      <c r="Z12" s="10">
        <f t="shared" si="2"/>
        <v>-62.722166422036963</v>
      </c>
      <c r="AA12" s="43">
        <f t="shared" si="3"/>
        <v>14287751.200000001</v>
      </c>
    </row>
    <row r="13" spans="1:29" ht="36" customHeight="1" x14ac:dyDescent="0.3">
      <c r="A13" s="53">
        <v>6</v>
      </c>
      <c r="B13" s="14">
        <v>13</v>
      </c>
      <c r="C13" s="14">
        <v>13</v>
      </c>
      <c r="D13" s="2" t="s">
        <v>31</v>
      </c>
      <c r="E13" s="13">
        <v>5050121225</v>
      </c>
      <c r="F13" s="4" t="s">
        <v>75</v>
      </c>
      <c r="G13" s="4" t="s">
        <v>76</v>
      </c>
      <c r="H13" s="5"/>
      <c r="I13" s="5">
        <v>544953</v>
      </c>
      <c r="J13" s="5">
        <v>4290607.59</v>
      </c>
      <c r="K13" s="5" t="s">
        <v>39</v>
      </c>
      <c r="L13" s="5" t="s">
        <v>40</v>
      </c>
      <c r="M13" s="6">
        <v>43196</v>
      </c>
      <c r="N13" s="5"/>
      <c r="O13" s="5" t="e">
        <f>#REF!/Y13</f>
        <v>#REF!</v>
      </c>
      <c r="P13" s="5">
        <v>11568804.900000002</v>
      </c>
      <c r="Q13" s="8">
        <v>14.798301807652029</v>
      </c>
      <c r="R13" s="8" t="e">
        <f>#REF!</f>
        <v>#REF!</v>
      </c>
      <c r="S13" s="5">
        <v>11224564.230000002</v>
      </c>
      <c r="T13" s="9">
        <f t="shared" si="0"/>
        <v>10920334.320000002</v>
      </c>
      <c r="U13" s="8">
        <v>-3.8167161302473094</v>
      </c>
      <c r="V13" s="11">
        <v>40010.76</v>
      </c>
      <c r="W13" s="11">
        <f t="shared" si="1"/>
        <v>959989.24</v>
      </c>
      <c r="X13" s="11">
        <v>1000000</v>
      </c>
      <c r="Y13" s="5">
        <v>-304229.90999999992</v>
      </c>
      <c r="Z13" s="10">
        <f t="shared" si="2"/>
        <v>-328.69877915685549</v>
      </c>
      <c r="AA13" s="43">
        <f t="shared" si="3"/>
        <v>10224564.230000002</v>
      </c>
    </row>
    <row r="14" spans="1:29" ht="36" customHeight="1" x14ac:dyDescent="0.3">
      <c r="A14" s="53">
        <v>7</v>
      </c>
      <c r="B14" s="1">
        <v>11</v>
      </c>
      <c r="C14" s="1">
        <v>10</v>
      </c>
      <c r="D14" s="2" t="s">
        <v>31</v>
      </c>
      <c r="E14" s="13">
        <v>5050125621</v>
      </c>
      <c r="F14" s="4" t="s">
        <v>41</v>
      </c>
      <c r="G14" s="4" t="s">
        <v>140</v>
      </c>
      <c r="H14" s="5"/>
      <c r="I14" s="5"/>
      <c r="J14" s="5">
        <v>6432167.9699999997</v>
      </c>
      <c r="K14" s="5"/>
      <c r="L14" s="5" t="s">
        <v>40</v>
      </c>
      <c r="M14" s="6">
        <v>43196</v>
      </c>
      <c r="N14" s="5"/>
      <c r="O14" s="5" t="e">
        <f>#REF!/Y14</f>
        <v>#REF!</v>
      </c>
      <c r="P14" s="5">
        <v>10121532.75</v>
      </c>
      <c r="Q14" s="8">
        <v>103.93673697731707</v>
      </c>
      <c r="R14" s="8" t="e">
        <f>#REF!</f>
        <v>#REF!</v>
      </c>
      <c r="S14" s="5">
        <v>10767739.93</v>
      </c>
      <c r="T14" s="9">
        <f t="shared" si="0"/>
        <v>11413947.109999999</v>
      </c>
      <c r="U14" s="8">
        <v>0</v>
      </c>
      <c r="V14" s="11">
        <v>0</v>
      </c>
      <c r="W14" s="11">
        <f t="shared" si="1"/>
        <v>552326.31000000006</v>
      </c>
      <c r="X14" s="11">
        <v>552326.31000000006</v>
      </c>
      <c r="Y14" s="5">
        <v>646207.18000000005</v>
      </c>
      <c r="Z14" s="10">
        <f t="shared" si="2"/>
        <v>85.472016884739659</v>
      </c>
      <c r="AA14" s="43">
        <f t="shared" si="3"/>
        <v>10215413.619999999</v>
      </c>
    </row>
    <row r="15" spans="1:29" ht="36" customHeight="1" x14ac:dyDescent="0.3">
      <c r="A15" s="53">
        <v>8</v>
      </c>
      <c r="B15" s="1">
        <v>4</v>
      </c>
      <c r="C15" s="1">
        <v>4</v>
      </c>
      <c r="D15" s="12" t="s">
        <v>31</v>
      </c>
      <c r="E15" s="13">
        <v>5050119836</v>
      </c>
      <c r="F15" s="4" t="s">
        <v>61</v>
      </c>
      <c r="G15" s="4" t="s">
        <v>62</v>
      </c>
      <c r="H15" s="5"/>
      <c r="I15" s="5">
        <v>703014</v>
      </c>
      <c r="J15" s="5">
        <v>5612248.5199999996</v>
      </c>
      <c r="K15" s="5"/>
      <c r="L15" s="5" t="s">
        <v>40</v>
      </c>
      <c r="M15" s="6">
        <v>43195</v>
      </c>
      <c r="N15" s="5"/>
      <c r="O15" s="5" t="e">
        <f>#REF!/Y15</f>
        <v>#REF!</v>
      </c>
      <c r="P15" s="5">
        <v>8525125.2599999998</v>
      </c>
      <c r="Q15" s="8">
        <v>32.508930372761476</v>
      </c>
      <c r="R15" s="8" t="e">
        <f>#REF!</f>
        <v>#REF!</v>
      </c>
      <c r="S15" s="5">
        <v>8517964.9199999999</v>
      </c>
      <c r="T15" s="9">
        <f t="shared" si="0"/>
        <v>8517964.9199999999</v>
      </c>
      <c r="U15" s="8"/>
      <c r="V15" s="11">
        <v>7160.34</v>
      </c>
      <c r="W15" s="11">
        <f t="shared" si="1"/>
        <v>-1276.8100000000004</v>
      </c>
      <c r="X15" s="11">
        <v>5883.53</v>
      </c>
      <c r="Y15" s="5">
        <v>0</v>
      </c>
      <c r="Z15" s="10"/>
      <c r="AA15" s="43">
        <f t="shared" si="3"/>
        <v>8512081.3900000006</v>
      </c>
    </row>
    <row r="16" spans="1:29" ht="36" customHeight="1" x14ac:dyDescent="0.3">
      <c r="A16" s="53">
        <v>9</v>
      </c>
      <c r="B16" s="1"/>
      <c r="C16" s="1"/>
      <c r="D16" s="12"/>
      <c r="E16" s="13"/>
      <c r="F16" s="4" t="s">
        <v>60</v>
      </c>
      <c r="G16" s="4" t="s">
        <v>60</v>
      </c>
      <c r="H16" s="5"/>
      <c r="I16" s="5"/>
      <c r="J16" s="5"/>
      <c r="K16" s="5"/>
      <c r="L16" s="5"/>
      <c r="M16" s="6"/>
      <c r="N16" s="5"/>
      <c r="O16" s="5"/>
      <c r="P16" s="5">
        <v>9030686.6899999995</v>
      </c>
      <c r="Q16" s="8">
        <v>86.021134217280704</v>
      </c>
      <c r="R16" s="8"/>
      <c r="S16" s="5">
        <v>13674585.32</v>
      </c>
      <c r="T16" s="9">
        <f t="shared" si="0"/>
        <v>20102018.25</v>
      </c>
      <c r="U16" s="8">
        <v>23.487464566484352</v>
      </c>
      <c r="V16" s="11">
        <v>1722745.29</v>
      </c>
      <c r="W16" s="11">
        <f t="shared" si="1"/>
        <v>3467954.83</v>
      </c>
      <c r="X16" s="11">
        <v>5190700.12</v>
      </c>
      <c r="Y16" s="5">
        <v>6427432.9299999997</v>
      </c>
      <c r="Z16" s="10">
        <f>X16/Y16*100</f>
        <v>80.75852640596905</v>
      </c>
      <c r="AA16" s="43">
        <f t="shared" si="3"/>
        <v>8483885.1999999993</v>
      </c>
    </row>
    <row r="17" spans="1:27" ht="36" customHeight="1" x14ac:dyDescent="0.3">
      <c r="A17" s="53">
        <v>10</v>
      </c>
      <c r="B17" s="1">
        <v>329</v>
      </c>
      <c r="C17" s="1">
        <v>327</v>
      </c>
      <c r="D17" s="2" t="s">
        <v>31</v>
      </c>
      <c r="E17" s="13">
        <v>5050130702</v>
      </c>
      <c r="F17" s="4" t="s">
        <v>45</v>
      </c>
      <c r="G17" s="4" t="s">
        <v>46</v>
      </c>
      <c r="H17" s="5"/>
      <c r="I17" s="5"/>
      <c r="J17" s="5">
        <v>7971389.3499999996</v>
      </c>
      <c r="K17" s="5"/>
      <c r="L17" s="5"/>
      <c r="M17" s="6"/>
      <c r="N17" s="5"/>
      <c r="O17" s="5" t="e">
        <f>#REF!/Y17</f>
        <v>#REF!</v>
      </c>
      <c r="P17" s="5">
        <v>16130743.91</v>
      </c>
      <c r="Q17" s="8">
        <v>95.447196265036354</v>
      </c>
      <c r="R17" s="8" t="e">
        <f>#REF!</f>
        <v>#REF!</v>
      </c>
      <c r="S17" s="5">
        <v>16082650.649999999</v>
      </c>
      <c r="T17" s="9">
        <f t="shared" si="0"/>
        <v>23784565.079999998</v>
      </c>
      <c r="U17" s="8">
        <v>99.361957757558187</v>
      </c>
      <c r="V17" s="11">
        <v>7750007.6900000004</v>
      </c>
      <c r="W17" s="11">
        <f t="shared" si="1"/>
        <v>151695.88999999966</v>
      </c>
      <c r="X17" s="11">
        <v>7901703.5800000001</v>
      </c>
      <c r="Y17" s="5">
        <v>7701914.4299999997</v>
      </c>
      <c r="Z17" s="10">
        <f>X17/Y17*100</f>
        <v>102.59401934175996</v>
      </c>
      <c r="AA17" s="43">
        <f t="shared" si="3"/>
        <v>8180947.0699999984</v>
      </c>
    </row>
    <row r="18" spans="1:27" ht="36" customHeight="1" x14ac:dyDescent="0.3">
      <c r="A18" s="53">
        <v>11</v>
      </c>
      <c r="B18" s="1">
        <v>81</v>
      </c>
      <c r="C18" s="1">
        <v>85</v>
      </c>
      <c r="D18" s="12" t="s">
        <v>31</v>
      </c>
      <c r="E18" s="13">
        <v>5050019239</v>
      </c>
      <c r="F18" s="4" t="s">
        <v>77</v>
      </c>
      <c r="G18" s="4" t="s">
        <v>78</v>
      </c>
      <c r="H18" s="5">
        <v>8410880</v>
      </c>
      <c r="I18" s="5">
        <v>8809641</v>
      </c>
      <c r="J18" s="5">
        <v>9034429.9600000009</v>
      </c>
      <c r="K18" s="5"/>
      <c r="L18" s="5" t="s">
        <v>40</v>
      </c>
      <c r="M18" s="6">
        <v>43196</v>
      </c>
      <c r="N18" s="5"/>
      <c r="O18" s="5" t="e">
        <f>#REF!/Y18</f>
        <v>#REF!</v>
      </c>
      <c r="P18" s="5">
        <v>7958415.6200000001</v>
      </c>
      <c r="Q18" s="8"/>
      <c r="R18" s="8" t="e">
        <f>#REF!</f>
        <v>#REF!</v>
      </c>
      <c r="S18" s="5">
        <v>7958415.6200000001</v>
      </c>
      <c r="T18" s="9">
        <f t="shared" si="0"/>
        <v>7958415.6200000001</v>
      </c>
      <c r="U18" s="8"/>
      <c r="V18" s="11">
        <v>0</v>
      </c>
      <c r="W18" s="11">
        <f t="shared" si="1"/>
        <v>0</v>
      </c>
      <c r="X18" s="11">
        <v>0</v>
      </c>
      <c r="Y18" s="5">
        <v>0</v>
      </c>
      <c r="Z18" s="10"/>
      <c r="AA18" s="43">
        <f t="shared" si="3"/>
        <v>7958415.6200000001</v>
      </c>
    </row>
    <row r="19" spans="1:27" ht="36" customHeight="1" x14ac:dyDescent="0.3">
      <c r="A19" s="53">
        <v>12</v>
      </c>
      <c r="B19" s="1">
        <v>14</v>
      </c>
      <c r="C19" s="1">
        <v>5</v>
      </c>
      <c r="D19" s="2" t="s">
        <v>31</v>
      </c>
      <c r="E19" s="13">
        <v>7701208190</v>
      </c>
      <c r="F19" s="4" t="s">
        <v>67</v>
      </c>
      <c r="G19" s="4" t="s">
        <v>68</v>
      </c>
      <c r="H19" s="5"/>
      <c r="I19" s="5"/>
      <c r="J19" s="5">
        <v>818819.67</v>
      </c>
      <c r="K19" s="5" t="s">
        <v>39</v>
      </c>
      <c r="L19" s="5" t="s">
        <v>40</v>
      </c>
      <c r="M19" s="6">
        <v>43195</v>
      </c>
      <c r="N19" s="5"/>
      <c r="O19" s="5" t="e">
        <f>#REF!/Y19</f>
        <v>#REF!</v>
      </c>
      <c r="P19" s="5">
        <v>5379042.21</v>
      </c>
      <c r="Q19" s="8">
        <v>91.701241948786119</v>
      </c>
      <c r="R19" s="8" t="e">
        <f>#REF!</f>
        <v>#REF!</v>
      </c>
      <c r="S19" s="5">
        <v>7186258.1500000004</v>
      </c>
      <c r="T19" s="9">
        <f t="shared" si="0"/>
        <v>8993474.0899999999</v>
      </c>
      <c r="U19" s="8">
        <v>0</v>
      </c>
      <c r="V19" s="11">
        <v>0</v>
      </c>
      <c r="W19" s="11">
        <f t="shared" si="1"/>
        <v>0</v>
      </c>
      <c r="X19" s="11">
        <v>0</v>
      </c>
      <c r="Y19" s="5">
        <v>1807215.94</v>
      </c>
      <c r="Z19" s="10">
        <f>X19/Y19*100</f>
        <v>0</v>
      </c>
      <c r="AA19" s="43">
        <f t="shared" si="3"/>
        <v>7186258.1500000004</v>
      </c>
    </row>
    <row r="20" spans="1:27" ht="36" customHeight="1" x14ac:dyDescent="0.3">
      <c r="A20" s="53">
        <v>13</v>
      </c>
      <c r="B20" s="1">
        <v>81</v>
      </c>
      <c r="C20" s="1">
        <v>83</v>
      </c>
      <c r="D20" s="2" t="s">
        <v>31</v>
      </c>
      <c r="E20" s="3">
        <v>5050055646</v>
      </c>
      <c r="F20" s="4" t="s">
        <v>49</v>
      </c>
      <c r="G20" s="4" t="s">
        <v>50</v>
      </c>
      <c r="H20" s="5">
        <v>4862169</v>
      </c>
      <c r="I20" s="5">
        <v>7588640</v>
      </c>
      <c r="J20" s="5">
        <v>7230083.1799999997</v>
      </c>
      <c r="K20" s="5"/>
      <c r="L20" s="5"/>
      <c r="M20" s="6">
        <v>43196</v>
      </c>
      <c r="N20" s="5"/>
      <c r="O20" s="5" t="e">
        <f>#REF!/Y20</f>
        <v>#REF!</v>
      </c>
      <c r="P20" s="5">
        <v>10507724.65</v>
      </c>
      <c r="Q20" s="8">
        <v>92.459487656163006</v>
      </c>
      <c r="R20" s="8" t="e">
        <f>#REF!</f>
        <v>#REF!</v>
      </c>
      <c r="S20" s="5">
        <v>10389227.970000001</v>
      </c>
      <c r="T20" s="9">
        <f t="shared" si="0"/>
        <v>13687349.610000001</v>
      </c>
      <c r="U20" s="8">
        <v>94.953640966250575</v>
      </c>
      <c r="V20" s="11">
        <v>3416618.32</v>
      </c>
      <c r="W20" s="11">
        <f t="shared" si="1"/>
        <v>128915.45999999996</v>
      </c>
      <c r="X20" s="11">
        <v>3545533.78</v>
      </c>
      <c r="Y20" s="5">
        <v>3298121.64</v>
      </c>
      <c r="Z20" s="10">
        <f>X20/Y20*100</f>
        <v>107.50160749074129</v>
      </c>
      <c r="AA20" s="43">
        <f t="shared" si="3"/>
        <v>6843694.1900000013</v>
      </c>
    </row>
    <row r="21" spans="1:27" ht="36" customHeight="1" x14ac:dyDescent="0.3">
      <c r="A21" s="53">
        <v>14</v>
      </c>
      <c r="B21" s="1"/>
      <c r="C21" s="1"/>
      <c r="D21" s="12"/>
      <c r="E21" s="13">
        <v>5038120440</v>
      </c>
      <c r="F21" s="4" t="s">
        <v>141</v>
      </c>
      <c r="G21" s="4" t="s">
        <v>142</v>
      </c>
      <c r="H21" s="5"/>
      <c r="I21" s="5"/>
      <c r="J21" s="5"/>
      <c r="K21" s="5"/>
      <c r="L21" s="5"/>
      <c r="M21" s="6"/>
      <c r="N21" s="5"/>
      <c r="O21" s="5" t="e">
        <f>#REF!/Y21</f>
        <v>#REF!</v>
      </c>
      <c r="P21" s="5"/>
      <c r="Q21" s="8"/>
      <c r="R21" s="8"/>
      <c r="S21" s="5">
        <v>5163069.51</v>
      </c>
      <c r="T21" s="9">
        <f t="shared" si="0"/>
        <v>7354594.4299999997</v>
      </c>
      <c r="U21" s="8"/>
      <c r="V21" s="11">
        <v>0</v>
      </c>
      <c r="W21" s="11">
        <f t="shared" si="1"/>
        <v>0</v>
      </c>
      <c r="X21" s="11">
        <v>0</v>
      </c>
      <c r="Y21" s="5">
        <v>2191524.92</v>
      </c>
      <c r="Z21" s="10">
        <f>X21/Y21*100</f>
        <v>0</v>
      </c>
      <c r="AA21" s="43">
        <f t="shared" si="3"/>
        <v>5163069.51</v>
      </c>
    </row>
    <row r="22" spans="1:27" ht="36" customHeight="1" x14ac:dyDescent="0.3">
      <c r="A22" s="53">
        <v>15</v>
      </c>
      <c r="B22" s="1">
        <v>31</v>
      </c>
      <c r="C22" s="1">
        <v>30</v>
      </c>
      <c r="D22" s="12" t="s">
        <v>31</v>
      </c>
      <c r="E22" s="13">
        <v>5050039669</v>
      </c>
      <c r="F22" s="4" t="s">
        <v>34</v>
      </c>
      <c r="G22" s="4" t="s">
        <v>35</v>
      </c>
      <c r="H22" s="5">
        <v>2576191</v>
      </c>
      <c r="I22" s="5">
        <v>4957640</v>
      </c>
      <c r="J22" s="5">
        <v>10841458.84</v>
      </c>
      <c r="K22" s="5" t="s">
        <v>36</v>
      </c>
      <c r="L22" s="5"/>
      <c r="M22" s="6">
        <v>43196</v>
      </c>
      <c r="N22" s="5" t="s">
        <v>17</v>
      </c>
      <c r="O22" s="5" t="e">
        <f>#REF!/Y22</f>
        <v>#REF!</v>
      </c>
      <c r="P22" s="5">
        <v>7697647.7100000009</v>
      </c>
      <c r="Q22" s="8">
        <v>142.46236468919346</v>
      </c>
      <c r="R22" s="8" t="e">
        <f>#REF!</f>
        <v>#REF!</v>
      </c>
      <c r="S22" s="5">
        <v>6661953.1500000004</v>
      </c>
      <c r="T22" s="9">
        <f t="shared" si="0"/>
        <v>9444187.3000000007</v>
      </c>
      <c r="U22" s="8">
        <v>137.89381880896408</v>
      </c>
      <c r="V22" s="11">
        <v>3817928.71</v>
      </c>
      <c r="W22" s="11">
        <f t="shared" si="1"/>
        <v>-1729679.43</v>
      </c>
      <c r="X22" s="11">
        <v>2088249.28</v>
      </c>
      <c r="Y22" s="5">
        <v>2782234.15</v>
      </c>
      <c r="Z22" s="10">
        <f>X22/Y22*100</f>
        <v>75.056561289063325</v>
      </c>
      <c r="AA22" s="43">
        <f t="shared" si="3"/>
        <v>4573703.87</v>
      </c>
    </row>
    <row r="23" spans="1:27" ht="36" customHeight="1" x14ac:dyDescent="0.3">
      <c r="A23" s="53">
        <v>16</v>
      </c>
      <c r="B23" s="14">
        <v>5</v>
      </c>
      <c r="C23" s="14">
        <v>5</v>
      </c>
      <c r="D23" s="12" t="s">
        <v>31</v>
      </c>
      <c r="E23" s="13">
        <v>5054011230</v>
      </c>
      <c r="F23" s="4" t="s">
        <v>51</v>
      </c>
      <c r="G23" s="4" t="s">
        <v>52</v>
      </c>
      <c r="H23" s="5">
        <v>2119159</v>
      </c>
      <c r="I23" s="5">
        <v>2303358</v>
      </c>
      <c r="J23" s="5">
        <v>4307544.78</v>
      </c>
      <c r="K23" s="5"/>
      <c r="L23" s="5" t="s">
        <v>40</v>
      </c>
      <c r="M23" s="6">
        <v>43196</v>
      </c>
      <c r="N23" s="5"/>
      <c r="O23" s="5" t="e">
        <f>#REF!/Y23</f>
        <v>#REF!</v>
      </c>
      <c r="P23" s="5">
        <v>3878009.3699999996</v>
      </c>
      <c r="Q23" s="8">
        <v>70.993471538827492</v>
      </c>
      <c r="R23" s="8" t="e">
        <f>#REF!</f>
        <v>#REF!</v>
      </c>
      <c r="S23" s="5">
        <v>4308135.1199999992</v>
      </c>
      <c r="T23" s="9">
        <f t="shared" si="0"/>
        <v>4819783.8199999994</v>
      </c>
      <c r="U23" s="8">
        <v>6.2692270262041809</v>
      </c>
      <c r="V23" s="11">
        <v>81522.95</v>
      </c>
      <c r="W23" s="11">
        <f t="shared" si="1"/>
        <v>-51522.95</v>
      </c>
      <c r="X23" s="11">
        <v>30000</v>
      </c>
      <c r="Y23" s="5">
        <v>511648.7</v>
      </c>
      <c r="Z23" s="10">
        <f>X23/Y23*100</f>
        <v>5.8633980698084445</v>
      </c>
      <c r="AA23" s="43">
        <f t="shared" si="3"/>
        <v>4278135.1199999992</v>
      </c>
    </row>
    <row r="24" spans="1:27" ht="36" customHeight="1" x14ac:dyDescent="0.3">
      <c r="A24" s="53">
        <v>17</v>
      </c>
      <c r="B24" s="1">
        <v>5</v>
      </c>
      <c r="C24" s="1">
        <v>13</v>
      </c>
      <c r="D24" s="2" t="s">
        <v>31</v>
      </c>
      <c r="E24" s="13">
        <v>5050116426</v>
      </c>
      <c r="F24" s="4" t="s">
        <v>87</v>
      </c>
      <c r="G24" s="4" t="s">
        <v>88</v>
      </c>
      <c r="H24" s="5"/>
      <c r="I24" s="5">
        <v>602596</v>
      </c>
      <c r="J24" s="5">
        <v>2521482.04</v>
      </c>
      <c r="K24" s="5"/>
      <c r="L24" s="5" t="s">
        <v>40</v>
      </c>
      <c r="M24" s="6">
        <v>43196</v>
      </c>
      <c r="N24" s="5"/>
      <c r="O24" s="5" t="e">
        <f>#REF!/Y24</f>
        <v>#REF!</v>
      </c>
      <c r="P24" s="5">
        <v>3333699.34</v>
      </c>
      <c r="Q24" s="8"/>
      <c r="R24" s="8" t="e">
        <f>#REF!</f>
        <v>#REF!</v>
      </c>
      <c r="S24" s="5">
        <v>3333699.34</v>
      </c>
      <c r="T24" s="9">
        <f t="shared" si="0"/>
        <v>3333699.34</v>
      </c>
      <c r="U24" s="8"/>
      <c r="V24" s="11">
        <v>0</v>
      </c>
      <c r="W24" s="11">
        <f t="shared" si="1"/>
        <v>2000</v>
      </c>
      <c r="X24" s="11">
        <v>2000</v>
      </c>
      <c r="Y24" s="5">
        <v>0</v>
      </c>
      <c r="Z24" s="17"/>
      <c r="AA24" s="43">
        <f t="shared" si="3"/>
        <v>3331699.34</v>
      </c>
    </row>
    <row r="25" spans="1:27" ht="36" customHeight="1" x14ac:dyDescent="0.3">
      <c r="A25" s="53">
        <v>18</v>
      </c>
      <c r="B25" s="14">
        <v>31</v>
      </c>
      <c r="C25" s="14">
        <v>31</v>
      </c>
      <c r="D25" s="12" t="s">
        <v>31</v>
      </c>
      <c r="E25" s="13">
        <v>7743735618</v>
      </c>
      <c r="F25" s="4" t="s">
        <v>81</v>
      </c>
      <c r="G25" s="4" t="s">
        <v>82</v>
      </c>
      <c r="H25" s="5">
        <v>1474223</v>
      </c>
      <c r="I25" s="5">
        <v>738832</v>
      </c>
      <c r="J25" s="5">
        <v>1359970.65</v>
      </c>
      <c r="K25" s="5"/>
      <c r="L25" s="5"/>
      <c r="M25" s="6"/>
      <c r="N25" s="5"/>
      <c r="O25" s="5" t="e">
        <f>#REF!/Y25</f>
        <v>#REF!</v>
      </c>
      <c r="P25" s="5">
        <v>3015576.6500000004</v>
      </c>
      <c r="Q25" s="8">
        <v>94.356156677224917</v>
      </c>
      <c r="R25" s="8" t="e">
        <f>#REF!</f>
        <v>#REF!</v>
      </c>
      <c r="S25" s="5">
        <v>3505576.6800000006</v>
      </c>
      <c r="T25" s="9">
        <f t="shared" si="0"/>
        <v>4383340.2100000009</v>
      </c>
      <c r="U25" s="8">
        <v>44.026847414606443</v>
      </c>
      <c r="V25" s="11">
        <v>387763.5</v>
      </c>
      <c r="W25" s="11">
        <f t="shared" si="1"/>
        <v>262236.5</v>
      </c>
      <c r="X25" s="11">
        <v>650000</v>
      </c>
      <c r="Y25" s="5">
        <v>877763.53</v>
      </c>
      <c r="Z25" s="10">
        <f t="shared" ref="Z25:Z42" si="4">X25/Y25*100</f>
        <v>74.051834894530188</v>
      </c>
      <c r="AA25" s="43">
        <f t="shared" si="3"/>
        <v>2855576.6800000006</v>
      </c>
    </row>
    <row r="26" spans="1:27" ht="36" customHeight="1" x14ac:dyDescent="0.3">
      <c r="A26" s="53">
        <v>19</v>
      </c>
      <c r="B26" s="1">
        <v>8</v>
      </c>
      <c r="C26" s="1">
        <v>27</v>
      </c>
      <c r="D26" s="2" t="s">
        <v>31</v>
      </c>
      <c r="E26" s="3">
        <v>5050047525</v>
      </c>
      <c r="F26" s="4" t="s">
        <v>89</v>
      </c>
      <c r="G26" s="4" t="s">
        <v>90</v>
      </c>
      <c r="H26" s="5">
        <v>966871</v>
      </c>
      <c r="I26" s="5">
        <v>1915303</v>
      </c>
      <c r="J26" s="5">
        <v>1952063.31</v>
      </c>
      <c r="K26" s="5"/>
      <c r="L26" s="5"/>
      <c r="M26" s="6"/>
      <c r="N26" s="5"/>
      <c r="O26" s="5" t="e">
        <f>#REF!/Y26</f>
        <v>#REF!</v>
      </c>
      <c r="P26" s="5">
        <v>2994522.37</v>
      </c>
      <c r="Q26" s="8">
        <v>63.792176316982307</v>
      </c>
      <c r="R26" s="8"/>
      <c r="S26" s="5">
        <v>3741763.6</v>
      </c>
      <c r="T26" s="9">
        <f t="shared" si="0"/>
        <v>5415546.9299999997</v>
      </c>
      <c r="U26" s="8">
        <v>47.282325395401244</v>
      </c>
      <c r="V26" s="11">
        <v>904706.61</v>
      </c>
      <c r="W26" s="11">
        <f t="shared" si="1"/>
        <v>851123.94000000006</v>
      </c>
      <c r="X26" s="11">
        <v>1755830.55</v>
      </c>
      <c r="Y26" s="5">
        <v>1673783.33</v>
      </c>
      <c r="Z26" s="10">
        <f t="shared" si="4"/>
        <v>104.90190208788852</v>
      </c>
      <c r="AA26" s="43">
        <f t="shared" si="3"/>
        <v>1985933.05</v>
      </c>
    </row>
    <row r="27" spans="1:27" ht="36" customHeight="1" x14ac:dyDescent="0.3">
      <c r="A27" s="53">
        <v>20</v>
      </c>
      <c r="B27" s="14">
        <v>27</v>
      </c>
      <c r="C27" s="14" t="s">
        <v>42</v>
      </c>
      <c r="D27" s="12" t="s">
        <v>31</v>
      </c>
      <c r="E27" s="13">
        <v>7714605170</v>
      </c>
      <c r="F27" s="4" t="s">
        <v>73</v>
      </c>
      <c r="G27" s="4" t="s">
        <v>74</v>
      </c>
      <c r="H27" s="5">
        <v>1675520</v>
      </c>
      <c r="I27" s="5">
        <v>2589173</v>
      </c>
      <c r="J27" s="5">
        <v>2412136.9700000002</v>
      </c>
      <c r="K27" s="5"/>
      <c r="L27" s="5"/>
      <c r="M27" s="6"/>
      <c r="N27" s="5"/>
      <c r="O27" s="5" t="e">
        <f>#REF!/Y27</f>
        <v>#REF!</v>
      </c>
      <c r="P27" s="5">
        <v>1789198.97</v>
      </c>
      <c r="Q27" s="8">
        <v>0</v>
      </c>
      <c r="R27" s="8"/>
      <c r="S27" s="5">
        <v>1841527.58</v>
      </c>
      <c r="T27" s="9">
        <f t="shared" si="0"/>
        <v>1893856.1900000002</v>
      </c>
      <c r="U27" s="8">
        <v>0</v>
      </c>
      <c r="V27" s="11">
        <v>0</v>
      </c>
      <c r="W27" s="11">
        <f t="shared" si="1"/>
        <v>0</v>
      </c>
      <c r="X27" s="11">
        <v>0</v>
      </c>
      <c r="Y27" s="5">
        <v>52328.61</v>
      </c>
      <c r="Z27" s="10">
        <f t="shared" si="4"/>
        <v>0</v>
      </c>
      <c r="AA27" s="43">
        <f t="shared" si="3"/>
        <v>1841527.58</v>
      </c>
    </row>
    <row r="28" spans="1:27" ht="36" customHeight="1" x14ac:dyDescent="0.3">
      <c r="A28" s="53">
        <v>21</v>
      </c>
      <c r="B28" s="14">
        <v>5</v>
      </c>
      <c r="C28" s="14" t="s">
        <v>42</v>
      </c>
      <c r="D28" s="12"/>
      <c r="E28" s="13">
        <v>7729314745</v>
      </c>
      <c r="F28" s="4" t="s">
        <v>99</v>
      </c>
      <c r="G28" s="4" t="s">
        <v>100</v>
      </c>
      <c r="H28" s="5"/>
      <c r="I28" s="5"/>
      <c r="J28" s="5">
        <v>345198.68</v>
      </c>
      <c r="K28" s="5"/>
      <c r="L28" s="5" t="s">
        <v>40</v>
      </c>
      <c r="M28" s="6">
        <v>43195</v>
      </c>
      <c r="N28" s="5"/>
      <c r="O28" s="5" t="e">
        <f>#REF!/Y28</f>
        <v>#REF!</v>
      </c>
      <c r="P28" s="5">
        <v>3121215.17</v>
      </c>
      <c r="Q28" s="8">
        <v>0</v>
      </c>
      <c r="R28" s="8" t="e">
        <f>#REF!</f>
        <v>#REF!</v>
      </c>
      <c r="S28" s="5">
        <v>1567155.74</v>
      </c>
      <c r="T28" s="9">
        <f t="shared" si="0"/>
        <v>1688835.31</v>
      </c>
      <c r="U28" s="8">
        <v>1933.9894456514526</v>
      </c>
      <c r="V28" s="11">
        <v>1675739</v>
      </c>
      <c r="W28" s="11">
        <f t="shared" si="1"/>
        <v>-1675739</v>
      </c>
      <c r="X28" s="11">
        <v>0</v>
      </c>
      <c r="Y28" s="5">
        <v>121679.57</v>
      </c>
      <c r="Z28" s="10">
        <f t="shared" si="4"/>
        <v>0</v>
      </c>
      <c r="AA28" s="43">
        <f t="shared" si="3"/>
        <v>1567155.74</v>
      </c>
    </row>
    <row r="29" spans="1:27" ht="36" customHeight="1" x14ac:dyDescent="0.3">
      <c r="A29" s="53">
        <v>22</v>
      </c>
      <c r="B29" s="1">
        <v>3</v>
      </c>
      <c r="C29" s="1">
        <v>5</v>
      </c>
      <c r="D29" s="12" t="s">
        <v>31</v>
      </c>
      <c r="E29" s="13">
        <v>5050126640</v>
      </c>
      <c r="F29" s="4" t="s">
        <v>91</v>
      </c>
      <c r="G29" s="4" t="s">
        <v>92</v>
      </c>
      <c r="H29" s="5"/>
      <c r="I29" s="5">
        <v>0</v>
      </c>
      <c r="J29" s="5">
        <v>575576.91</v>
      </c>
      <c r="K29" s="5"/>
      <c r="L29" s="5" t="s">
        <v>40</v>
      </c>
      <c r="M29" s="6">
        <v>43196</v>
      </c>
      <c r="N29" s="5"/>
      <c r="O29" s="5" t="e">
        <f>#REF!/Y29</f>
        <v>#REF!</v>
      </c>
      <c r="P29" s="5">
        <v>1994167.1400000001</v>
      </c>
      <c r="Q29" s="8">
        <v>93.426316143153997</v>
      </c>
      <c r="R29" s="8" t="e">
        <f>#REF!</f>
        <v>#REF!</v>
      </c>
      <c r="S29" s="5">
        <v>2049790.98</v>
      </c>
      <c r="T29" s="9">
        <f t="shared" si="0"/>
        <v>2553782.59</v>
      </c>
      <c r="U29" s="8">
        <v>84.10226662897675</v>
      </c>
      <c r="V29" s="11">
        <v>448367.77</v>
      </c>
      <c r="W29" s="11">
        <f t="shared" si="1"/>
        <v>44075.010000000009</v>
      </c>
      <c r="X29" s="11">
        <v>492442.78</v>
      </c>
      <c r="Y29" s="5">
        <v>503991.61</v>
      </c>
      <c r="Z29" s="10">
        <f t="shared" si="4"/>
        <v>97.708527330445051</v>
      </c>
      <c r="AA29" s="43">
        <f t="shared" si="3"/>
        <v>1557348.2</v>
      </c>
    </row>
    <row r="30" spans="1:27" ht="36" customHeight="1" x14ac:dyDescent="0.3">
      <c r="A30" s="53">
        <v>23</v>
      </c>
      <c r="B30" s="1">
        <v>12</v>
      </c>
      <c r="C30" s="1">
        <v>12</v>
      </c>
      <c r="D30" s="12" t="s">
        <v>31</v>
      </c>
      <c r="E30" s="13">
        <v>5029140514</v>
      </c>
      <c r="F30" s="4" t="s">
        <v>47</v>
      </c>
      <c r="G30" s="4" t="s">
        <v>48</v>
      </c>
      <c r="H30" s="5">
        <v>2373085</v>
      </c>
      <c r="I30" s="5">
        <v>5290470</v>
      </c>
      <c r="J30" s="5">
        <v>5167515.08</v>
      </c>
      <c r="K30" s="5"/>
      <c r="L30" s="5"/>
      <c r="M30" s="6">
        <v>43196</v>
      </c>
      <c r="N30" s="5"/>
      <c r="O30" s="5" t="e">
        <f>#REF!/Y30</f>
        <v>#REF!</v>
      </c>
      <c r="P30" s="5">
        <v>2460713.7600000002</v>
      </c>
      <c r="Q30" s="8">
        <v>103.17659431096861</v>
      </c>
      <c r="R30" s="8" t="e">
        <f>#REF!</f>
        <v>#REF!</v>
      </c>
      <c r="S30" s="5">
        <v>2026679.9600000002</v>
      </c>
      <c r="T30" s="9">
        <f t="shared" si="0"/>
        <v>3384345.7800000003</v>
      </c>
      <c r="U30" s="8">
        <v>233.45665307626473</v>
      </c>
      <c r="V30" s="11">
        <v>1791699.62</v>
      </c>
      <c r="W30" s="11">
        <f t="shared" si="1"/>
        <v>-1301699.6200000001</v>
      </c>
      <c r="X30" s="11">
        <v>490000</v>
      </c>
      <c r="Y30" s="5">
        <v>1357665.82</v>
      </c>
      <c r="Z30" s="10">
        <f t="shared" si="4"/>
        <v>36.091355676907291</v>
      </c>
      <c r="AA30" s="43">
        <f t="shared" si="3"/>
        <v>1536679.9600000002</v>
      </c>
    </row>
    <row r="31" spans="1:27" ht="36" customHeight="1" x14ac:dyDescent="0.3">
      <c r="A31" s="53">
        <v>24</v>
      </c>
      <c r="B31" s="1">
        <v>41</v>
      </c>
      <c r="C31" s="1">
        <v>25</v>
      </c>
      <c r="D31" s="2" t="s">
        <v>31</v>
      </c>
      <c r="E31" s="13">
        <v>5050118871</v>
      </c>
      <c r="F31" s="4" t="s">
        <v>63</v>
      </c>
      <c r="G31" s="4" t="s">
        <v>64</v>
      </c>
      <c r="H31" s="5"/>
      <c r="I31" s="5">
        <v>1677539</v>
      </c>
      <c r="J31" s="5">
        <v>2769196.7</v>
      </c>
      <c r="K31" s="5"/>
      <c r="L31" s="5"/>
      <c r="M31" s="6">
        <v>43195</v>
      </c>
      <c r="N31" s="5"/>
      <c r="O31" s="5" t="e">
        <f>#REF!/Y31</f>
        <v>#REF!</v>
      </c>
      <c r="P31" s="5">
        <v>2984765.7700000005</v>
      </c>
      <c r="Q31" s="8">
        <v>94.469994525781431</v>
      </c>
      <c r="R31" s="8" t="e">
        <f>#REF!</f>
        <v>#REF!</v>
      </c>
      <c r="S31" s="5">
        <v>2823616.2800000003</v>
      </c>
      <c r="T31" s="9">
        <f t="shared" si="0"/>
        <v>4380857.21</v>
      </c>
      <c r="U31" s="8">
        <v>105.47968612522575</v>
      </c>
      <c r="V31" s="11">
        <v>1718390.42</v>
      </c>
      <c r="W31" s="11">
        <f t="shared" si="1"/>
        <v>-166911.59999999986</v>
      </c>
      <c r="X31" s="11">
        <v>1551478.82</v>
      </c>
      <c r="Y31" s="5">
        <v>1557240.93</v>
      </c>
      <c r="Z31" s="10">
        <f t="shared" si="4"/>
        <v>99.629979543370979</v>
      </c>
      <c r="AA31" s="43">
        <f t="shared" si="3"/>
        <v>1272137.4600000002</v>
      </c>
    </row>
    <row r="32" spans="1:27" ht="36" customHeight="1" x14ac:dyDescent="0.3">
      <c r="A32" s="53">
        <v>25</v>
      </c>
      <c r="B32" s="1">
        <v>89</v>
      </c>
      <c r="C32" s="1">
        <v>83</v>
      </c>
      <c r="D32" s="12" t="s">
        <v>31</v>
      </c>
      <c r="E32" s="13">
        <v>5050026941</v>
      </c>
      <c r="F32" s="4" t="s">
        <v>53</v>
      </c>
      <c r="G32" s="4" t="s">
        <v>54</v>
      </c>
      <c r="H32" s="5">
        <v>46921873.469999999</v>
      </c>
      <c r="I32" s="5">
        <v>712025</v>
      </c>
      <c r="J32" s="5">
        <v>1172931.33</v>
      </c>
      <c r="K32" s="5"/>
      <c r="L32" s="5"/>
      <c r="M32" s="6"/>
      <c r="N32" s="5"/>
      <c r="O32" s="5" t="e">
        <f>#REF!/Y32</f>
        <v>#REF!</v>
      </c>
      <c r="P32" s="11">
        <v>3049897.9</v>
      </c>
      <c r="Q32" s="8">
        <v>90.340207027253967</v>
      </c>
      <c r="R32" s="8"/>
      <c r="S32" s="11">
        <v>3320684.13</v>
      </c>
      <c r="T32" s="9">
        <f t="shared" si="0"/>
        <v>4775899.9399999995</v>
      </c>
      <c r="U32" s="8">
        <v>79.433598399349691</v>
      </c>
      <c r="V32" s="11">
        <v>1184429.58</v>
      </c>
      <c r="W32" s="11">
        <f t="shared" si="1"/>
        <v>871624.81999999983</v>
      </c>
      <c r="X32" s="11">
        <v>2056054.4</v>
      </c>
      <c r="Y32" s="5">
        <v>1455215.81</v>
      </c>
      <c r="Z32" s="10">
        <f t="shared" si="4"/>
        <v>141.28862439997815</v>
      </c>
      <c r="AA32" s="43">
        <f t="shared" si="3"/>
        <v>1264629.73</v>
      </c>
    </row>
    <row r="33" spans="1:27" ht="36" customHeight="1" x14ac:dyDescent="0.3">
      <c r="A33" s="53">
        <v>26</v>
      </c>
      <c r="B33" s="14">
        <v>6</v>
      </c>
      <c r="C33" s="14">
        <v>6</v>
      </c>
      <c r="D33" s="15" t="s">
        <v>31</v>
      </c>
      <c r="E33" s="16">
        <v>5050060639</v>
      </c>
      <c r="F33" s="4" t="s">
        <v>55</v>
      </c>
      <c r="G33" s="4" t="s">
        <v>56</v>
      </c>
      <c r="H33" s="5">
        <v>960868</v>
      </c>
      <c r="I33" s="5">
        <v>1519736</v>
      </c>
      <c r="J33" s="5">
        <v>2887878.75</v>
      </c>
      <c r="K33" s="5" t="s">
        <v>57</v>
      </c>
      <c r="L33" s="5"/>
      <c r="M33" s="6">
        <v>43196</v>
      </c>
      <c r="N33" s="5"/>
      <c r="O33" s="5" t="e">
        <f>#REF!/Y33</f>
        <v>#REF!</v>
      </c>
      <c r="P33" s="5">
        <v>1309000.9999999998</v>
      </c>
      <c r="Q33" s="8">
        <v>76.712764133331461</v>
      </c>
      <c r="R33" s="8" t="e">
        <f>#REF!</f>
        <v>#REF!</v>
      </c>
      <c r="S33" s="5">
        <v>1363601.5999999996</v>
      </c>
      <c r="T33" s="9">
        <f t="shared" si="0"/>
        <v>1968202.1999999997</v>
      </c>
      <c r="U33" s="8">
        <v>87.552851477778319</v>
      </c>
      <c r="V33" s="11">
        <v>550000</v>
      </c>
      <c r="W33" s="11">
        <f t="shared" si="1"/>
        <v>-169168.65999999997</v>
      </c>
      <c r="X33" s="11">
        <v>380831.34</v>
      </c>
      <c r="Y33" s="5">
        <v>604600.6</v>
      </c>
      <c r="Z33" s="10">
        <f t="shared" si="4"/>
        <v>62.988912018942756</v>
      </c>
      <c r="AA33" s="43">
        <f t="shared" si="3"/>
        <v>982770.25999999954</v>
      </c>
    </row>
    <row r="34" spans="1:27" ht="36" customHeight="1" x14ac:dyDescent="0.3">
      <c r="A34" s="53">
        <v>27</v>
      </c>
      <c r="B34" s="14"/>
      <c r="C34" s="14"/>
      <c r="D34" s="12"/>
      <c r="E34" s="13"/>
      <c r="F34" s="4" t="s">
        <v>97</v>
      </c>
      <c r="G34" s="4" t="s">
        <v>98</v>
      </c>
      <c r="H34" s="5"/>
      <c r="I34" s="5"/>
      <c r="J34" s="5"/>
      <c r="K34" s="5"/>
      <c r="L34" s="5"/>
      <c r="M34" s="6"/>
      <c r="N34" s="5"/>
      <c r="O34" s="5" t="e">
        <f>#REF!/Y34</f>
        <v>#REF!</v>
      </c>
      <c r="P34" s="5">
        <v>582299.38</v>
      </c>
      <c r="Q34" s="8">
        <v>0</v>
      </c>
      <c r="R34" s="8"/>
      <c r="S34" s="5">
        <v>710821.7</v>
      </c>
      <c r="T34" s="9">
        <f t="shared" si="0"/>
        <v>839344.02</v>
      </c>
      <c r="U34" s="8">
        <v>0</v>
      </c>
      <c r="V34" s="11">
        <v>0</v>
      </c>
      <c r="W34" s="11"/>
      <c r="X34" s="11">
        <v>0</v>
      </c>
      <c r="Y34" s="5">
        <v>128522.32</v>
      </c>
      <c r="Z34" s="10">
        <f t="shared" si="4"/>
        <v>0</v>
      </c>
      <c r="AA34" s="43">
        <f t="shared" si="3"/>
        <v>710821.7</v>
      </c>
    </row>
    <row r="35" spans="1:27" ht="36" customHeight="1" x14ac:dyDescent="0.3">
      <c r="A35" s="53">
        <v>28</v>
      </c>
      <c r="B35" s="1">
        <v>3</v>
      </c>
      <c r="C35" s="1"/>
      <c r="D35" s="2" t="s">
        <v>31</v>
      </c>
      <c r="E35" s="3">
        <v>7704383747</v>
      </c>
      <c r="F35" s="4" t="s">
        <v>32</v>
      </c>
      <c r="G35" s="4" t="s">
        <v>33</v>
      </c>
      <c r="H35" s="5"/>
      <c r="I35" s="5"/>
      <c r="J35" s="5"/>
      <c r="K35" s="5"/>
      <c r="L35" s="5"/>
      <c r="M35" s="6"/>
      <c r="N35" s="5"/>
      <c r="O35" s="5" t="e">
        <f>#REF!/Y35</f>
        <v>#REF!</v>
      </c>
      <c r="P35" s="5">
        <v>1037318.3700000001</v>
      </c>
      <c r="Q35" s="8">
        <v>389.00067903958535</v>
      </c>
      <c r="R35" s="8"/>
      <c r="S35" s="5">
        <v>788057.94000000018</v>
      </c>
      <c r="T35" s="9">
        <f t="shared" si="0"/>
        <v>853064.75000000023</v>
      </c>
      <c r="U35" s="8">
        <v>496.24687405305741</v>
      </c>
      <c r="V35" s="11">
        <v>314267.24</v>
      </c>
      <c r="W35" s="11">
        <f>X35-V35</f>
        <v>-177084.47999999998</v>
      </c>
      <c r="X35" s="11">
        <v>137182.76</v>
      </c>
      <c r="Y35" s="5">
        <v>65006.81</v>
      </c>
      <c r="Z35" s="10">
        <f t="shared" si="4"/>
        <v>211.02829072830986</v>
      </c>
      <c r="AA35" s="43">
        <f t="shared" si="3"/>
        <v>650875.18000000017</v>
      </c>
    </row>
    <row r="36" spans="1:27" ht="36" customHeight="1" x14ac:dyDescent="0.3">
      <c r="A36" s="53">
        <v>29</v>
      </c>
      <c r="B36" s="14"/>
      <c r="C36" s="14"/>
      <c r="D36" s="12"/>
      <c r="E36" s="13">
        <v>5050134182</v>
      </c>
      <c r="F36" s="4" t="s">
        <v>83</v>
      </c>
      <c r="G36" s="4" t="s">
        <v>84</v>
      </c>
      <c r="H36" s="5"/>
      <c r="I36" s="5"/>
      <c r="J36" s="5"/>
      <c r="K36" s="5"/>
      <c r="L36" s="5"/>
      <c r="M36" s="6"/>
      <c r="N36" s="5"/>
      <c r="O36" s="5"/>
      <c r="P36" s="5">
        <v>648823.28</v>
      </c>
      <c r="Q36" s="8">
        <v>13.997375352147721</v>
      </c>
      <c r="R36" s="8"/>
      <c r="S36" s="5">
        <v>897347.9</v>
      </c>
      <c r="T36" s="9">
        <f t="shared" si="0"/>
        <v>1225872.52</v>
      </c>
      <c r="U36" s="8">
        <v>32.613908560058427</v>
      </c>
      <c r="V36" s="11">
        <v>80000</v>
      </c>
      <c r="W36" s="11">
        <f>X36-V36</f>
        <v>260000</v>
      </c>
      <c r="X36" s="11">
        <v>340000</v>
      </c>
      <c r="Y36" s="5">
        <v>328524.62</v>
      </c>
      <c r="Z36" s="10">
        <f t="shared" si="4"/>
        <v>103.4930045729906</v>
      </c>
      <c r="AA36" s="43">
        <f t="shared" si="3"/>
        <v>557347.9</v>
      </c>
    </row>
    <row r="37" spans="1:27" ht="36" customHeight="1" x14ac:dyDescent="0.3">
      <c r="A37" s="53">
        <v>30</v>
      </c>
      <c r="B37" s="14">
        <v>14</v>
      </c>
      <c r="C37" s="14">
        <v>14</v>
      </c>
      <c r="D37" s="15" t="s">
        <v>31</v>
      </c>
      <c r="E37" s="16">
        <v>5050090048</v>
      </c>
      <c r="F37" s="4" t="s">
        <v>143</v>
      </c>
      <c r="G37" s="4" t="s">
        <v>144</v>
      </c>
      <c r="H37" s="5">
        <v>366514</v>
      </c>
      <c r="I37" s="5">
        <v>524826</v>
      </c>
      <c r="J37" s="5">
        <v>1245481.6499999999</v>
      </c>
      <c r="K37" s="5"/>
      <c r="L37" s="5"/>
      <c r="M37" s="6"/>
      <c r="N37" s="5"/>
      <c r="O37" s="5" t="e">
        <f>#REF!/Y37</f>
        <v>#REF!</v>
      </c>
      <c r="P37" s="5">
        <v>568576.24</v>
      </c>
      <c r="Q37" s="8">
        <v>100</v>
      </c>
      <c r="R37" s="8" t="e">
        <f>#REF!</f>
        <v>#REF!</v>
      </c>
      <c r="S37" s="5">
        <v>449318.67</v>
      </c>
      <c r="T37" s="9">
        <f t="shared" si="0"/>
        <v>898637.34</v>
      </c>
      <c r="U37" s="8">
        <v>100</v>
      </c>
      <c r="V37" s="11">
        <v>568576.24</v>
      </c>
      <c r="W37" s="11">
        <f>X37-V37</f>
        <v>-568576.24</v>
      </c>
      <c r="X37" s="11">
        <v>0</v>
      </c>
      <c r="Y37" s="5">
        <v>449318.67</v>
      </c>
      <c r="Z37" s="10">
        <f t="shared" si="4"/>
        <v>0</v>
      </c>
      <c r="AA37" s="43">
        <f t="shared" si="3"/>
        <v>449318.67</v>
      </c>
    </row>
    <row r="38" spans="1:27" ht="36" customHeight="1" x14ac:dyDescent="0.3">
      <c r="A38" s="53">
        <v>31</v>
      </c>
      <c r="B38" s="1"/>
      <c r="C38" s="1"/>
      <c r="D38" s="2" t="s">
        <v>31</v>
      </c>
      <c r="E38" s="13"/>
      <c r="F38" s="4" t="s">
        <v>69</v>
      </c>
      <c r="G38" s="4" t="s">
        <v>70</v>
      </c>
      <c r="H38" s="5"/>
      <c r="I38" s="5"/>
      <c r="J38" s="5"/>
      <c r="K38" s="5"/>
      <c r="L38" s="5"/>
      <c r="M38" s="6"/>
      <c r="N38" s="5"/>
      <c r="O38" s="5"/>
      <c r="P38" s="5">
        <v>328565.74</v>
      </c>
      <c r="Q38" s="8">
        <v>0</v>
      </c>
      <c r="R38" s="8"/>
      <c r="S38" s="5">
        <v>321118.71999999997</v>
      </c>
      <c r="T38" s="9"/>
      <c r="U38" s="8">
        <v>64.298042924264053</v>
      </c>
      <c r="V38" s="11">
        <v>128584.21</v>
      </c>
      <c r="W38" s="11"/>
      <c r="X38" s="11">
        <v>0</v>
      </c>
      <c r="Y38" s="5">
        <v>121437.19</v>
      </c>
      <c r="Z38" s="10">
        <f t="shared" si="4"/>
        <v>0</v>
      </c>
      <c r="AA38" s="43">
        <f t="shared" si="3"/>
        <v>321118.71999999997</v>
      </c>
    </row>
    <row r="39" spans="1:27" ht="36" customHeight="1" x14ac:dyDescent="0.3">
      <c r="A39" s="53">
        <v>32</v>
      </c>
      <c r="B39" s="14">
        <v>1</v>
      </c>
      <c r="C39" s="14">
        <v>1</v>
      </c>
      <c r="D39" s="2" t="s">
        <v>31</v>
      </c>
      <c r="E39" s="13">
        <v>5050128492</v>
      </c>
      <c r="F39" s="4" t="s">
        <v>85</v>
      </c>
      <c r="G39" s="4" t="s">
        <v>86</v>
      </c>
      <c r="H39" s="5"/>
      <c r="I39" s="5"/>
      <c r="J39" s="5">
        <v>1405577.71</v>
      </c>
      <c r="K39" s="5"/>
      <c r="L39" s="5" t="s">
        <v>40</v>
      </c>
      <c r="M39" s="6">
        <v>43196</v>
      </c>
      <c r="N39" s="5"/>
      <c r="O39" s="5" t="e">
        <f>#REF!/Y39</f>
        <v>#REF!</v>
      </c>
      <c r="P39" s="5">
        <v>551624.29</v>
      </c>
      <c r="Q39" s="8">
        <v>115.2502434436951</v>
      </c>
      <c r="R39" s="8" t="e">
        <f>#REF!</f>
        <v>#REF!</v>
      </c>
      <c r="S39" s="5">
        <v>189550.03000000003</v>
      </c>
      <c r="T39" s="9">
        <f t="shared" ref="T39:T44" si="5">S39+Y39</f>
        <v>494821</v>
      </c>
      <c r="U39" s="8">
        <v>190.28885190203385</v>
      </c>
      <c r="V39" s="11">
        <v>667345.23</v>
      </c>
      <c r="W39" s="11">
        <f>X39-V39</f>
        <v>-666418.07999999996</v>
      </c>
      <c r="X39" s="11">
        <v>927.15</v>
      </c>
      <c r="Y39" s="5">
        <v>305270.96999999997</v>
      </c>
      <c r="Z39" s="10">
        <f t="shared" si="4"/>
        <v>0.30371377926961091</v>
      </c>
      <c r="AA39" s="43">
        <f t="shared" si="3"/>
        <v>188622.88000000003</v>
      </c>
    </row>
    <row r="40" spans="1:27" ht="36" customHeight="1" x14ac:dyDescent="0.3">
      <c r="A40" s="53">
        <v>33</v>
      </c>
      <c r="B40" s="14">
        <v>8</v>
      </c>
      <c r="C40" s="14" t="s">
        <v>42</v>
      </c>
      <c r="D40" s="12" t="s">
        <v>31</v>
      </c>
      <c r="E40" s="13">
        <v>5050063615</v>
      </c>
      <c r="F40" s="4" t="s">
        <v>101</v>
      </c>
      <c r="G40" s="4" t="s">
        <v>102</v>
      </c>
      <c r="H40" s="5">
        <v>327004</v>
      </c>
      <c r="I40" s="5">
        <v>343288</v>
      </c>
      <c r="J40" s="5">
        <v>343288.37</v>
      </c>
      <c r="K40" s="5"/>
      <c r="L40" s="5"/>
      <c r="M40" s="6"/>
      <c r="N40" s="5"/>
      <c r="O40" s="5" t="e">
        <f>#REF!/Y40</f>
        <v>#REF!</v>
      </c>
      <c r="P40" s="5">
        <v>301982.02999999997</v>
      </c>
      <c r="Q40" s="8">
        <v>0</v>
      </c>
      <c r="R40" s="8"/>
      <c r="S40" s="5">
        <v>453575.76</v>
      </c>
      <c r="T40" s="9">
        <f t="shared" si="5"/>
        <v>605169.49</v>
      </c>
      <c r="U40" s="8">
        <v>0</v>
      </c>
      <c r="V40" s="11">
        <v>0</v>
      </c>
      <c r="W40" s="11">
        <f>X40-V40</f>
        <v>301982.12</v>
      </c>
      <c r="X40" s="11">
        <v>301982.12</v>
      </c>
      <c r="Y40" s="5">
        <v>151593.73000000001</v>
      </c>
      <c r="Z40" s="10">
        <f t="shared" si="4"/>
        <v>199.20488795941625</v>
      </c>
      <c r="AA40" s="43">
        <f t="shared" si="3"/>
        <v>151593.64000000001</v>
      </c>
    </row>
    <row r="41" spans="1:27" ht="36" customHeight="1" x14ac:dyDescent="0.3">
      <c r="A41" s="53">
        <v>34</v>
      </c>
      <c r="B41" s="14">
        <v>4</v>
      </c>
      <c r="C41" s="14" t="s">
        <v>42</v>
      </c>
      <c r="D41" s="12" t="s">
        <v>31</v>
      </c>
      <c r="E41" s="13">
        <v>5001068096</v>
      </c>
      <c r="F41" s="4" t="s">
        <v>43</v>
      </c>
      <c r="G41" s="4" t="s">
        <v>44</v>
      </c>
      <c r="H41" s="5">
        <v>355560</v>
      </c>
      <c r="I41" s="5">
        <v>596276</v>
      </c>
      <c r="J41" s="5">
        <v>-93851.520000000004</v>
      </c>
      <c r="K41" s="5"/>
      <c r="L41" s="5"/>
      <c r="M41" s="6"/>
      <c r="N41" s="5"/>
      <c r="O41" s="5" t="e">
        <f>#REF!/Y41</f>
        <v>#REF!</v>
      </c>
      <c r="P41" s="5">
        <v>487264.33999999997</v>
      </c>
      <c r="Q41" s="8">
        <v>100</v>
      </c>
      <c r="R41" s="8"/>
      <c r="S41" s="5">
        <v>400676.70999999996</v>
      </c>
      <c r="T41" s="9">
        <f t="shared" si="5"/>
        <v>714089.08</v>
      </c>
      <c r="U41" s="8">
        <v>102.04929526925235</v>
      </c>
      <c r="V41" s="11">
        <v>400000</v>
      </c>
      <c r="W41" s="11">
        <f>X41-V41</f>
        <v>-100000</v>
      </c>
      <c r="X41" s="11">
        <v>300000</v>
      </c>
      <c r="Y41" s="5">
        <v>313412.37</v>
      </c>
      <c r="Z41" s="10">
        <f t="shared" si="4"/>
        <v>95.72053585504618</v>
      </c>
      <c r="AA41" s="43">
        <f t="shared" si="3"/>
        <v>100676.70999999996</v>
      </c>
    </row>
    <row r="42" spans="1:27" ht="36" customHeight="1" x14ac:dyDescent="0.3">
      <c r="A42" s="53">
        <v>35</v>
      </c>
      <c r="B42" s="14"/>
      <c r="C42" s="14"/>
      <c r="D42" s="12"/>
      <c r="E42" s="13"/>
      <c r="F42" s="4" t="s">
        <v>95</v>
      </c>
      <c r="G42" s="4" t="s">
        <v>96</v>
      </c>
      <c r="H42" s="5"/>
      <c r="I42" s="5"/>
      <c r="J42" s="5"/>
      <c r="K42" s="5"/>
      <c r="L42" s="5"/>
      <c r="M42" s="6"/>
      <c r="N42" s="5"/>
      <c r="O42" s="5" t="e">
        <f>#REF!/Y42</f>
        <v>#REF!</v>
      </c>
      <c r="P42" s="5">
        <v>73682.53</v>
      </c>
      <c r="Q42" s="8">
        <v>97.545314618238734</v>
      </c>
      <c r="R42" s="8"/>
      <c r="S42" s="5">
        <v>98342.23</v>
      </c>
      <c r="T42" s="9">
        <f t="shared" si="5"/>
        <v>123001.93</v>
      </c>
      <c r="U42" s="8">
        <v>0</v>
      </c>
      <c r="V42" s="11">
        <v>0</v>
      </c>
      <c r="W42" s="11"/>
      <c r="X42" s="11">
        <v>0</v>
      </c>
      <c r="Y42" s="5">
        <v>24659.7</v>
      </c>
      <c r="Z42" s="10">
        <f t="shared" si="4"/>
        <v>0</v>
      </c>
      <c r="AA42" s="43">
        <f t="shared" si="3"/>
        <v>98342.23</v>
      </c>
    </row>
    <row r="43" spans="1:27" ht="36" customHeight="1" x14ac:dyDescent="0.3">
      <c r="A43" s="53">
        <v>36</v>
      </c>
      <c r="B43" s="14">
        <v>11</v>
      </c>
      <c r="C43" s="14" t="s">
        <v>42</v>
      </c>
      <c r="D43" s="12"/>
      <c r="E43" s="13">
        <v>7729314745</v>
      </c>
      <c r="F43" s="4" t="s">
        <v>93</v>
      </c>
      <c r="G43" s="4" t="s">
        <v>94</v>
      </c>
      <c r="H43" s="5"/>
      <c r="I43" s="5"/>
      <c r="J43" s="5">
        <v>327167.13</v>
      </c>
      <c r="K43" s="5"/>
      <c r="L43" s="5" t="s">
        <v>40</v>
      </c>
      <c r="M43" s="6">
        <v>43196</v>
      </c>
      <c r="N43" s="5"/>
      <c r="O43" s="5" t="e">
        <f>#REF!/Y43</f>
        <v>#REF!</v>
      </c>
      <c r="P43" s="5">
        <v>196306.64</v>
      </c>
      <c r="Q43" s="8">
        <v>0</v>
      </c>
      <c r="R43" s="8" t="e">
        <f>#REF!</f>
        <v>#REF!</v>
      </c>
      <c r="S43" s="5">
        <v>59405.380000000005</v>
      </c>
      <c r="T43" s="9">
        <f t="shared" si="5"/>
        <v>59405.380000000005</v>
      </c>
      <c r="U43" s="8">
        <v>0</v>
      </c>
      <c r="V43" s="11">
        <v>136901.26</v>
      </c>
      <c r="W43" s="11">
        <f t="shared" ref="W43:W44" si="6">X43-V43</f>
        <v>-136901.26</v>
      </c>
      <c r="X43" s="11">
        <v>0</v>
      </c>
      <c r="Y43" s="5">
        <v>0</v>
      </c>
      <c r="Z43" s="10">
        <v>0</v>
      </c>
      <c r="AA43" s="43">
        <f t="shared" si="3"/>
        <v>59405.380000000005</v>
      </c>
    </row>
    <row r="44" spans="1:27" ht="36" customHeight="1" x14ac:dyDescent="0.3">
      <c r="A44" s="53">
        <v>37</v>
      </c>
      <c r="B44" s="14">
        <v>5</v>
      </c>
      <c r="C44" s="14" t="s">
        <v>42</v>
      </c>
      <c r="D44" s="18" t="s">
        <v>31</v>
      </c>
      <c r="E44" s="19">
        <v>5040083468</v>
      </c>
      <c r="F44" s="4" t="s">
        <v>103</v>
      </c>
      <c r="G44" s="4" t="s">
        <v>104</v>
      </c>
      <c r="H44" s="5">
        <v>760866</v>
      </c>
      <c r="I44" s="5">
        <v>644536</v>
      </c>
      <c r="J44" s="5">
        <v>592175.68999999994</v>
      </c>
      <c r="K44" s="5"/>
      <c r="L44" s="5"/>
      <c r="M44" s="6"/>
      <c r="N44" s="5"/>
      <c r="O44" s="5" t="e">
        <f>#REF!/Y44</f>
        <v>#REF!</v>
      </c>
      <c r="P44" s="5">
        <v>1049494.42</v>
      </c>
      <c r="Q44" s="8">
        <v>43.049912369750878</v>
      </c>
      <c r="R44" s="8"/>
      <c r="S44" s="5">
        <v>663899.87000000011</v>
      </c>
      <c r="T44" s="9">
        <f t="shared" si="5"/>
        <v>1327799.7400000002</v>
      </c>
      <c r="U44" s="8">
        <v>170.9904652961234</v>
      </c>
      <c r="V44" s="11">
        <v>1049494.42</v>
      </c>
      <c r="W44" s="11">
        <f t="shared" si="6"/>
        <v>-438330.98999999987</v>
      </c>
      <c r="X44" s="11">
        <v>611163.43000000005</v>
      </c>
      <c r="Y44" s="5">
        <v>663899.87000000011</v>
      </c>
      <c r="Z44" s="10">
        <f t="shared" ref="Z44" si="7">X44/Y44*100</f>
        <v>92.056567204931056</v>
      </c>
      <c r="AA44" s="43">
        <f t="shared" si="3"/>
        <v>52736.440000000061</v>
      </c>
    </row>
    <row r="45" spans="1:27" ht="36" customHeight="1" x14ac:dyDescent="0.3">
      <c r="A45" s="53">
        <v>38</v>
      </c>
      <c r="B45" s="14">
        <v>1</v>
      </c>
      <c r="C45" s="14"/>
      <c r="D45" s="12" t="s">
        <v>105</v>
      </c>
      <c r="E45" s="13">
        <v>5050019020</v>
      </c>
      <c r="F45" s="13" t="s">
        <v>106</v>
      </c>
      <c r="G45" s="4" t="s">
        <v>107</v>
      </c>
      <c r="H45" s="5">
        <v>367210</v>
      </c>
      <c r="I45" s="5">
        <v>655787</v>
      </c>
      <c r="J45" s="5">
        <v>1180662.69</v>
      </c>
      <c r="K45" s="7"/>
      <c r="L45" s="7"/>
      <c r="M45" s="20">
        <v>43196</v>
      </c>
      <c r="N45" s="7"/>
      <c r="O45" s="7"/>
      <c r="P45" s="7">
        <v>1934143.3499999999</v>
      </c>
      <c r="Q45" s="10">
        <v>97.672159879167808</v>
      </c>
      <c r="R45" s="10"/>
      <c r="S45" s="5">
        <v>1973880.47</v>
      </c>
      <c r="T45" s="9">
        <f t="shared" ref="T45:T55" si="8">S45+Y45</f>
        <v>2013617.59</v>
      </c>
      <c r="U45" s="10">
        <v>0</v>
      </c>
      <c r="V45" s="11">
        <v>0</v>
      </c>
      <c r="W45" s="11">
        <f t="shared" ref="W45:W55" si="9">X45-V45</f>
        <v>50000</v>
      </c>
      <c r="X45" s="11">
        <v>50000</v>
      </c>
      <c r="Y45" s="5">
        <v>39737.120000000003</v>
      </c>
      <c r="Z45" s="10">
        <f>X45/Y45*100</f>
        <v>125.82693461428507</v>
      </c>
      <c r="AA45" s="43">
        <f t="shared" ref="AA45:AA55" si="10">S45-X45</f>
        <v>1923880.47</v>
      </c>
    </row>
    <row r="46" spans="1:27" ht="36" customHeight="1" x14ac:dyDescent="0.3">
      <c r="A46" s="53">
        <v>39</v>
      </c>
      <c r="B46" s="14">
        <v>1</v>
      </c>
      <c r="C46" s="14"/>
      <c r="D46" s="12" t="s">
        <v>105</v>
      </c>
      <c r="E46" s="13">
        <v>5050112083</v>
      </c>
      <c r="F46" s="13" t="s">
        <v>108</v>
      </c>
      <c r="G46" s="4" t="s">
        <v>109</v>
      </c>
      <c r="H46" s="5">
        <v>274241</v>
      </c>
      <c r="I46" s="5">
        <v>1182840</v>
      </c>
      <c r="J46" s="5">
        <v>2819014.61</v>
      </c>
      <c r="K46" s="7"/>
      <c r="L46" s="7"/>
      <c r="M46" s="20">
        <v>43195</v>
      </c>
      <c r="N46" s="7"/>
      <c r="O46" s="7"/>
      <c r="P46" s="7">
        <v>2026171.26</v>
      </c>
      <c r="Q46" s="10">
        <v>115.41573922110379</v>
      </c>
      <c r="R46" s="10"/>
      <c r="S46" s="5">
        <v>2014984.62</v>
      </c>
      <c r="T46" s="9">
        <f t="shared" si="8"/>
        <v>2186140.21</v>
      </c>
      <c r="U46" s="10">
        <v>100</v>
      </c>
      <c r="V46" s="11">
        <v>182342.23</v>
      </c>
      <c r="W46" s="11">
        <f t="shared" si="9"/>
        <v>-11186.640000000014</v>
      </c>
      <c r="X46" s="11">
        <v>171155.59</v>
      </c>
      <c r="Y46" s="5">
        <v>171155.59</v>
      </c>
      <c r="Z46" s="10">
        <f>X46/Y46*100</f>
        <v>100</v>
      </c>
      <c r="AA46" s="43">
        <f t="shared" si="10"/>
        <v>1843829.03</v>
      </c>
    </row>
    <row r="47" spans="1:27" ht="36" customHeight="1" x14ac:dyDescent="0.3">
      <c r="A47" s="53">
        <v>40</v>
      </c>
      <c r="B47" s="14">
        <v>1</v>
      </c>
      <c r="C47" s="14"/>
      <c r="D47" s="12" t="s">
        <v>105</v>
      </c>
      <c r="E47" s="13">
        <v>5050040079</v>
      </c>
      <c r="F47" s="13" t="s">
        <v>110</v>
      </c>
      <c r="G47" s="4" t="s">
        <v>111</v>
      </c>
      <c r="H47" s="5">
        <v>-33629</v>
      </c>
      <c r="I47" s="5">
        <v>-109218</v>
      </c>
      <c r="J47" s="5">
        <v>290560.21999999997</v>
      </c>
      <c r="K47" s="7"/>
      <c r="L47" s="7"/>
      <c r="M47" s="20">
        <v>43196</v>
      </c>
      <c r="N47" s="7"/>
      <c r="O47" s="7"/>
      <c r="P47" s="7">
        <v>498365.56</v>
      </c>
      <c r="Q47" s="10">
        <v>0</v>
      </c>
      <c r="R47" s="10"/>
      <c r="S47" s="5">
        <v>534969.62</v>
      </c>
      <c r="T47" s="9">
        <f t="shared" si="8"/>
        <v>571573.67999999993</v>
      </c>
      <c r="U47" s="10">
        <v>0</v>
      </c>
      <c r="V47" s="11">
        <v>0</v>
      </c>
      <c r="W47" s="11">
        <f t="shared" si="9"/>
        <v>31352.880000000001</v>
      </c>
      <c r="X47" s="11">
        <v>31352.880000000001</v>
      </c>
      <c r="Y47" s="5">
        <v>36604.06</v>
      </c>
      <c r="Z47" s="10">
        <f>X47/Y47*100</f>
        <v>85.654105036435851</v>
      </c>
      <c r="AA47" s="43">
        <f t="shared" si="10"/>
        <v>503616.74</v>
      </c>
    </row>
    <row r="48" spans="1:27" ht="36" customHeight="1" x14ac:dyDescent="0.3">
      <c r="A48" s="53">
        <v>41</v>
      </c>
      <c r="B48" s="14">
        <v>1</v>
      </c>
      <c r="C48" s="14"/>
      <c r="D48" s="12" t="s">
        <v>105</v>
      </c>
      <c r="E48" s="13">
        <v>770171282461</v>
      </c>
      <c r="F48" s="13" t="s">
        <v>117</v>
      </c>
      <c r="G48" s="4" t="s">
        <v>117</v>
      </c>
      <c r="H48" s="5">
        <v>48520</v>
      </c>
      <c r="I48" s="5">
        <v>201704</v>
      </c>
      <c r="J48" s="5">
        <v>236375.23</v>
      </c>
      <c r="K48" s="7"/>
      <c r="L48" s="7"/>
      <c r="M48" s="20"/>
      <c r="N48" s="7"/>
      <c r="O48" s="7"/>
      <c r="P48" s="7">
        <v>106185.82</v>
      </c>
      <c r="Q48" s="10">
        <v>277.39300937898872</v>
      </c>
      <c r="R48" s="10"/>
      <c r="S48" s="5">
        <v>113933.24</v>
      </c>
      <c r="T48" s="9">
        <f t="shared" si="8"/>
        <v>121680.66</v>
      </c>
      <c r="U48" s="10">
        <v>0</v>
      </c>
      <c r="V48" s="11">
        <v>0</v>
      </c>
      <c r="W48" s="11">
        <f t="shared" si="9"/>
        <v>47614.68</v>
      </c>
      <c r="X48" s="11">
        <v>47614.68</v>
      </c>
      <c r="Y48" s="5">
        <v>7747.42</v>
      </c>
      <c r="Z48" s="10">
        <f>X48/Y48*100</f>
        <v>614.5875659251725</v>
      </c>
      <c r="AA48" s="43">
        <f t="shared" si="10"/>
        <v>66318.559999999998</v>
      </c>
    </row>
    <row r="49" spans="1:27" ht="36" customHeight="1" x14ac:dyDescent="0.3">
      <c r="A49" s="53">
        <v>42</v>
      </c>
      <c r="B49" s="14">
        <v>1</v>
      </c>
      <c r="C49" s="14"/>
      <c r="D49" s="12" t="s">
        <v>105</v>
      </c>
      <c r="E49" s="13">
        <v>5050086130</v>
      </c>
      <c r="F49" s="13" t="s">
        <v>120</v>
      </c>
      <c r="G49" s="4" t="s">
        <v>121</v>
      </c>
      <c r="H49" s="5">
        <v>201690</v>
      </c>
      <c r="I49" s="5">
        <v>56858</v>
      </c>
      <c r="J49" s="5">
        <v>60829.08</v>
      </c>
      <c r="K49" s="7"/>
      <c r="L49" s="7"/>
      <c r="M49" s="20"/>
      <c r="N49" s="7"/>
      <c r="O49" s="7"/>
      <c r="P49" s="7">
        <v>67685.31</v>
      </c>
      <c r="Q49" s="10">
        <v>0</v>
      </c>
      <c r="R49" s="10"/>
      <c r="S49" s="5">
        <v>56809.41</v>
      </c>
      <c r="T49" s="9">
        <f t="shared" si="8"/>
        <v>112618.32</v>
      </c>
      <c r="U49" s="10">
        <v>0</v>
      </c>
      <c r="V49" s="11">
        <v>66684.81</v>
      </c>
      <c r="W49" s="11">
        <f t="shared" si="9"/>
        <v>-66684.81</v>
      </c>
      <c r="X49" s="11">
        <v>0</v>
      </c>
      <c r="Y49" s="5">
        <v>55808.91</v>
      </c>
      <c r="Z49" s="10">
        <v>0</v>
      </c>
      <c r="AA49" s="43">
        <f t="shared" si="10"/>
        <v>56809.41</v>
      </c>
    </row>
    <row r="50" spans="1:27" ht="36" customHeight="1" x14ac:dyDescent="0.3">
      <c r="A50" s="53">
        <v>43</v>
      </c>
      <c r="B50" s="14">
        <v>1</v>
      </c>
      <c r="C50" s="14"/>
      <c r="D50" s="12" t="s">
        <v>105</v>
      </c>
      <c r="E50" s="13">
        <v>5050018041</v>
      </c>
      <c r="F50" s="13" t="s">
        <v>112</v>
      </c>
      <c r="G50" s="4" t="s">
        <v>113</v>
      </c>
      <c r="H50" s="5">
        <v>51262</v>
      </c>
      <c r="I50" s="5">
        <v>52865</v>
      </c>
      <c r="J50" s="5">
        <v>51909.18</v>
      </c>
      <c r="K50" s="7"/>
      <c r="L50" s="7"/>
      <c r="M50" s="20"/>
      <c r="N50" s="7"/>
      <c r="O50" s="7"/>
      <c r="P50" s="7">
        <v>93772.329999999987</v>
      </c>
      <c r="Q50" s="10">
        <v>102.4057765122453</v>
      </c>
      <c r="R50" s="10"/>
      <c r="S50" s="5">
        <v>154822.10999999999</v>
      </c>
      <c r="T50" s="9">
        <f t="shared" si="8"/>
        <v>215871.88999999998</v>
      </c>
      <c r="U50" s="10">
        <v>0</v>
      </c>
      <c r="V50" s="11">
        <v>0</v>
      </c>
      <c r="W50" s="11">
        <f t="shared" si="9"/>
        <v>110154.46</v>
      </c>
      <c r="X50" s="11">
        <v>110154.46</v>
      </c>
      <c r="Y50" s="5">
        <v>61049.78</v>
      </c>
      <c r="Z50" s="10">
        <f t="shared" ref="Z50:Z56" si="11">X50/Y50*100</f>
        <v>180.43383612520799</v>
      </c>
      <c r="AA50" s="43">
        <f t="shared" si="10"/>
        <v>44667.64999999998</v>
      </c>
    </row>
    <row r="51" spans="1:27" ht="36" customHeight="1" x14ac:dyDescent="0.3">
      <c r="A51" s="53">
        <v>44</v>
      </c>
      <c r="B51" s="14">
        <v>1</v>
      </c>
      <c r="C51" s="14"/>
      <c r="D51" s="12" t="s">
        <v>105</v>
      </c>
      <c r="E51" s="13">
        <v>5052015430</v>
      </c>
      <c r="F51" s="13" t="s">
        <v>145</v>
      </c>
      <c r="G51" s="4" t="s">
        <v>146</v>
      </c>
      <c r="H51" s="5">
        <v>31877</v>
      </c>
      <c r="I51" s="5">
        <v>37896</v>
      </c>
      <c r="J51" s="5">
        <v>86406.399999999994</v>
      </c>
      <c r="K51" s="7"/>
      <c r="L51" s="7"/>
      <c r="M51" s="20"/>
      <c r="N51" s="7"/>
      <c r="O51" s="7"/>
      <c r="P51" s="7">
        <v>37451.71</v>
      </c>
      <c r="Q51" s="10">
        <v>200.68714558281653</v>
      </c>
      <c r="R51" s="10"/>
      <c r="S51" s="5">
        <v>72812.510000000009</v>
      </c>
      <c r="T51" s="9">
        <f t="shared" si="8"/>
        <v>108173.31000000001</v>
      </c>
      <c r="U51" s="10">
        <v>0</v>
      </c>
      <c r="V51" s="11">
        <v>0</v>
      </c>
      <c r="W51" s="11">
        <f t="shared" si="9"/>
        <v>37451.71</v>
      </c>
      <c r="X51" s="11">
        <v>37451.71</v>
      </c>
      <c r="Y51" s="5">
        <v>35360.800000000003</v>
      </c>
      <c r="Z51" s="10">
        <f t="shared" si="11"/>
        <v>105.91307323363723</v>
      </c>
      <c r="AA51" s="43">
        <f t="shared" si="10"/>
        <v>35360.80000000001</v>
      </c>
    </row>
    <row r="52" spans="1:27" ht="36" customHeight="1" x14ac:dyDescent="0.3">
      <c r="A52" s="53">
        <v>45</v>
      </c>
      <c r="B52" s="14">
        <v>1</v>
      </c>
      <c r="C52" s="14"/>
      <c r="D52" s="12" t="s">
        <v>105</v>
      </c>
      <c r="E52" s="13">
        <v>505003608600</v>
      </c>
      <c r="F52" s="13" t="s">
        <v>114</v>
      </c>
      <c r="G52" s="4" t="s">
        <v>114</v>
      </c>
      <c r="H52" s="5">
        <v>2241</v>
      </c>
      <c r="I52" s="5">
        <v>3420</v>
      </c>
      <c r="J52" s="5">
        <v>2410.6</v>
      </c>
      <c r="K52" s="7"/>
      <c r="L52" s="7"/>
      <c r="M52" s="20"/>
      <c r="N52" s="7"/>
      <c r="O52" s="7"/>
      <c r="P52" s="7">
        <v>13343.69</v>
      </c>
      <c r="Q52" s="10">
        <v>0</v>
      </c>
      <c r="R52" s="10"/>
      <c r="S52" s="5">
        <v>4732.5700000000015</v>
      </c>
      <c r="T52" s="9">
        <f t="shared" si="8"/>
        <v>6420.1700000000019</v>
      </c>
      <c r="U52" s="10">
        <v>283.33351674351547</v>
      </c>
      <c r="V52" s="11">
        <v>10298.719999999999</v>
      </c>
      <c r="W52" s="11">
        <f t="shared" si="9"/>
        <v>-10298.719999999999</v>
      </c>
      <c r="X52" s="11">
        <v>0</v>
      </c>
      <c r="Y52" s="5">
        <v>1687.6</v>
      </c>
      <c r="Z52" s="10">
        <f t="shared" si="11"/>
        <v>0</v>
      </c>
      <c r="AA52" s="43">
        <f t="shared" si="10"/>
        <v>4732.5700000000015</v>
      </c>
    </row>
    <row r="53" spans="1:27" ht="36" customHeight="1" x14ac:dyDescent="0.3">
      <c r="A53" s="53">
        <v>46</v>
      </c>
      <c r="B53" s="14">
        <v>1</v>
      </c>
      <c r="C53" s="14"/>
      <c r="D53" s="12" t="s">
        <v>105</v>
      </c>
      <c r="E53" s="13">
        <v>505004619186</v>
      </c>
      <c r="F53" s="13" t="s">
        <v>147</v>
      </c>
      <c r="G53" s="4" t="s">
        <v>147</v>
      </c>
      <c r="H53" s="5">
        <v>42</v>
      </c>
      <c r="I53" s="5">
        <v>14577</v>
      </c>
      <c r="J53" s="5">
        <v>-55.72</v>
      </c>
      <c r="K53" s="7"/>
      <c r="L53" s="7"/>
      <c r="M53" s="20"/>
      <c r="N53" s="7"/>
      <c r="O53" s="7"/>
      <c r="P53" s="7">
        <v>26.43999999999869</v>
      </c>
      <c r="Q53" s="10">
        <v>400</v>
      </c>
      <c r="R53" s="10"/>
      <c r="S53" s="5">
        <v>3557.4399999999987</v>
      </c>
      <c r="T53" s="9">
        <f t="shared" si="8"/>
        <v>7088.4399999999987</v>
      </c>
      <c r="U53" s="10">
        <v>0</v>
      </c>
      <c r="V53" s="11">
        <v>0</v>
      </c>
      <c r="W53" s="11">
        <f t="shared" si="9"/>
        <v>0</v>
      </c>
      <c r="X53" s="11">
        <v>0</v>
      </c>
      <c r="Y53" s="5">
        <v>3531</v>
      </c>
      <c r="Z53" s="10">
        <f t="shared" si="11"/>
        <v>0</v>
      </c>
      <c r="AA53" s="43">
        <f t="shared" si="10"/>
        <v>3557.4399999999987</v>
      </c>
    </row>
    <row r="54" spans="1:27" ht="36" customHeight="1" x14ac:dyDescent="0.3">
      <c r="A54" s="53">
        <v>47</v>
      </c>
      <c r="B54" s="14">
        <v>1</v>
      </c>
      <c r="C54" s="14"/>
      <c r="D54" s="12" t="s">
        <v>105</v>
      </c>
      <c r="E54" s="13">
        <v>5050043168</v>
      </c>
      <c r="F54" s="13" t="s">
        <v>115</v>
      </c>
      <c r="G54" s="4" t="s">
        <v>116</v>
      </c>
      <c r="H54" s="5">
        <v>58299</v>
      </c>
      <c r="I54" s="5">
        <v>47537</v>
      </c>
      <c r="J54" s="5">
        <v>47076.83</v>
      </c>
      <c r="K54" s="7"/>
      <c r="L54" s="7"/>
      <c r="M54" s="20"/>
      <c r="N54" s="7"/>
      <c r="O54" s="7"/>
      <c r="P54" s="7">
        <v>53365.380000000005</v>
      </c>
      <c r="Q54" s="10">
        <v>85.331391479249646</v>
      </c>
      <c r="R54" s="10"/>
      <c r="S54" s="5">
        <v>45307.970000000008</v>
      </c>
      <c r="T54" s="9">
        <f t="shared" si="8"/>
        <v>90584.090000000011</v>
      </c>
      <c r="U54" s="10">
        <v>100</v>
      </c>
      <c r="V54" s="11">
        <v>53333.53</v>
      </c>
      <c r="W54" s="11">
        <f t="shared" si="9"/>
        <v>-8057.4099999999962</v>
      </c>
      <c r="X54" s="11">
        <v>45276.12</v>
      </c>
      <c r="Y54" s="5">
        <v>45276.12</v>
      </c>
      <c r="Z54" s="10">
        <f t="shared" si="11"/>
        <v>100</v>
      </c>
      <c r="AA54" s="43">
        <f t="shared" si="10"/>
        <v>31.850000000005821</v>
      </c>
    </row>
    <row r="55" spans="1:27" ht="36" customHeight="1" x14ac:dyDescent="0.3">
      <c r="A55" s="53">
        <v>48</v>
      </c>
      <c r="B55" s="14">
        <v>1</v>
      </c>
      <c r="C55" s="14"/>
      <c r="D55" s="12" t="s">
        <v>105</v>
      </c>
      <c r="E55" s="13">
        <v>5050074141</v>
      </c>
      <c r="F55" s="13" t="s">
        <v>118</v>
      </c>
      <c r="G55" s="4" t="s">
        <v>119</v>
      </c>
      <c r="H55" s="5">
        <v>259345</v>
      </c>
      <c r="I55" s="5">
        <v>215816</v>
      </c>
      <c r="J55" s="5">
        <v>219873.48</v>
      </c>
      <c r="K55" s="7"/>
      <c r="L55" s="7"/>
      <c r="M55" s="20"/>
      <c r="N55" s="7"/>
      <c r="O55" s="7"/>
      <c r="P55" s="7">
        <v>126887.62000000001</v>
      </c>
      <c r="Q55" s="10">
        <v>112.22091752611966</v>
      </c>
      <c r="R55" s="10"/>
      <c r="S55" s="5">
        <v>216947.49000000002</v>
      </c>
      <c r="T55" s="9">
        <f t="shared" si="8"/>
        <v>322644.87</v>
      </c>
      <c r="U55" s="10">
        <v>14.057438454528675</v>
      </c>
      <c r="V55" s="11">
        <v>15637.51</v>
      </c>
      <c r="W55" s="11">
        <f t="shared" si="9"/>
        <v>201299.97999999998</v>
      </c>
      <c r="X55" s="11">
        <v>216937.49</v>
      </c>
      <c r="Y55" s="5">
        <v>105697.38</v>
      </c>
      <c r="Z55" s="10">
        <f t="shared" si="11"/>
        <v>205.24396158163992</v>
      </c>
      <c r="AA55" s="43">
        <f t="shared" si="10"/>
        <v>10.000000000029104</v>
      </c>
    </row>
    <row r="56" spans="1:27" ht="30.5" customHeight="1" thickBot="1" x14ac:dyDescent="0.5">
      <c r="A56" s="54"/>
      <c r="B56" s="44"/>
      <c r="C56" s="44"/>
      <c r="D56" s="44"/>
      <c r="E56" s="44"/>
      <c r="F56" s="44"/>
      <c r="G56" s="45" t="s">
        <v>148</v>
      </c>
      <c r="H56" s="46" t="e">
        <f>#REF!+#REF!+#REF!</f>
        <v>#REF!</v>
      </c>
      <c r="I56" s="46" t="e">
        <f>#REF!+#REF!+#REF!</f>
        <v>#REF!</v>
      </c>
      <c r="J56" s="46" t="e">
        <f>#REF!+#REF!+#REF!</f>
        <v>#REF!</v>
      </c>
      <c r="K56" s="46"/>
      <c r="L56" s="46"/>
      <c r="M56" s="46"/>
      <c r="N56" s="46"/>
      <c r="O56" s="46"/>
      <c r="P56" s="46" t="e">
        <f>#REF!+#REF!+#REF!</f>
        <v>#REF!</v>
      </c>
      <c r="Q56" s="47">
        <v>93</v>
      </c>
      <c r="R56" s="47"/>
      <c r="S56" s="46" t="e">
        <f>#REF!+#REF!+#REF!</f>
        <v>#REF!</v>
      </c>
      <c r="T56" s="46"/>
      <c r="U56" s="47">
        <v>95</v>
      </c>
      <c r="V56" s="46" t="e">
        <f>#REF!+#REF!+#REF!</f>
        <v>#REF!</v>
      </c>
      <c r="W56" s="46" t="e">
        <f>#REF!+#REF!+#REF!</f>
        <v>#REF!</v>
      </c>
      <c r="X56" s="46" t="e">
        <f>#REF!+#REF!+#REF!</f>
        <v>#REF!</v>
      </c>
      <c r="Y56" s="46" t="e">
        <f>#REF!+#REF!+#REF!</f>
        <v>#REF!</v>
      </c>
      <c r="Z56" s="48" t="e">
        <f t="shared" si="11"/>
        <v>#REF!</v>
      </c>
      <c r="AA56" s="49">
        <f>SUM(AA8:AA55)</f>
        <v>187134651.75999999</v>
      </c>
    </row>
  </sheetData>
  <mergeCells count="23">
    <mergeCell ref="A1:AA4"/>
    <mergeCell ref="Z5:Z6"/>
    <mergeCell ref="AA5:AA6"/>
    <mergeCell ref="Q5:Q6"/>
    <mergeCell ref="R5:R6"/>
    <mergeCell ref="S5:S6"/>
    <mergeCell ref="U5:U6"/>
    <mergeCell ref="V5:X5"/>
    <mergeCell ref="Y5:Y6"/>
    <mergeCell ref="J5:J6"/>
    <mergeCell ref="K5:K6"/>
    <mergeCell ref="L5:L6"/>
    <mergeCell ref="M5:N5"/>
    <mergeCell ref="O5:O6"/>
    <mergeCell ref="P5:P6"/>
    <mergeCell ref="A5:A6"/>
    <mergeCell ref="B5:B6"/>
    <mergeCell ref="C5:C6"/>
    <mergeCell ref="D5:D6"/>
    <mergeCell ref="E5:E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2019-08-02T12:44:05Z</dcterms:modified>
</cp:coreProperties>
</file>